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ocuments\Lao PDR_TA mission_Nov 20-24, 2023\20231225_GFS data dissemination on the MOF website\"/>
    </mc:Choice>
  </mc:AlternateContent>
  <xr:revisionPtr revIDLastSave="0" documentId="13_ncr:1_{83714F3A-D617-4BBA-94F9-209FBE3EA51F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Statement I_2023-12-12" sheetId="9" r:id="rId1"/>
    <sheet name="Table 1_Revenue_2023-12-12" sheetId="5" r:id="rId2"/>
    <sheet name="Table 2_Total Exp._2023-12-12" sheetId="10" r:id="rId3"/>
    <sheet name="Table 3_A and L_2023-12-12" sheetId="6" r:id="rId4"/>
  </sheets>
  <definedNames>
    <definedName name="_xlnm.Print_Area" localSheetId="0">'Statement I_2023-12-12'!$B$1:$AM$43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5" l="1"/>
  <c r="Y19" i="5"/>
  <c r="Z19" i="5"/>
  <c r="AA19" i="5"/>
  <c r="AB19" i="5"/>
  <c r="AC19" i="5"/>
  <c r="AD19" i="5"/>
  <c r="AB45" i="6" l="1"/>
  <c r="AC45" i="6"/>
  <c r="AD45" i="6"/>
  <c r="AD36" i="9"/>
  <c r="AD33" i="9"/>
  <c r="AD25" i="9"/>
  <c r="AD20" i="9"/>
  <c r="AD30" i="9" s="1"/>
  <c r="AD10" i="9"/>
  <c r="AD16" i="10"/>
  <c r="AD31" i="5"/>
  <c r="AD27" i="5"/>
  <c r="AD5" i="9"/>
  <c r="AD6" i="6"/>
  <c r="AD5" i="6" s="1"/>
  <c r="AD47" i="6"/>
  <c r="AD43" i="6" s="1"/>
  <c r="AD52" i="6"/>
  <c r="AD60" i="6"/>
  <c r="AD72" i="6"/>
  <c r="AD69" i="6" s="1"/>
  <c r="AD73" i="6"/>
  <c r="AD78" i="6"/>
  <c r="AD86" i="6"/>
  <c r="AD5" i="10"/>
  <c r="AD12" i="10"/>
  <c r="AD23" i="10"/>
  <c r="AD26" i="10"/>
  <c r="AD40" i="10"/>
  <c r="AD33" i="10" s="1"/>
  <c r="AD11" i="5"/>
  <c r="AD50" i="5"/>
  <c r="AD60" i="5"/>
  <c r="AD70" i="5"/>
  <c r="AD76" i="5"/>
  <c r="AD56" i="5"/>
  <c r="AD53" i="5"/>
  <c r="AD18" i="9" l="1"/>
  <c r="AD59" i="5"/>
  <c r="AD49" i="5"/>
  <c r="AD19" i="10"/>
  <c r="AD4" i="10" s="1"/>
  <c r="AD31" i="9"/>
  <c r="AD40" i="9" s="1"/>
  <c r="AD43" i="9" s="1"/>
  <c r="AD4" i="6"/>
  <c r="AD18" i="5"/>
  <c r="AD5" i="5" s="1"/>
  <c r="AD4" i="5" s="1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D77" i="6"/>
  <c r="D76" i="6"/>
  <c r="D75" i="6"/>
  <c r="D74" i="6"/>
  <c r="D73" i="6"/>
  <c r="D72" i="6"/>
  <c r="D71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D51" i="6"/>
  <c r="D50" i="6"/>
  <c r="D49" i="6"/>
  <c r="D48" i="6"/>
  <c r="D47" i="6"/>
  <c r="D46" i="6"/>
  <c r="D45" i="6"/>
  <c r="AC77" i="6"/>
  <c r="AB77" i="6"/>
  <c r="AC76" i="6"/>
  <c r="AB76" i="6"/>
  <c r="AC75" i="6"/>
  <c r="AB75" i="6"/>
  <c r="AC74" i="6"/>
  <c r="AB74" i="6"/>
  <c r="AC73" i="6"/>
  <c r="AB73" i="6"/>
  <c r="AC72" i="6"/>
  <c r="AB72" i="6"/>
  <c r="AC71" i="6"/>
  <c r="AB71" i="6"/>
  <c r="AC51" i="6"/>
  <c r="AB51" i="6"/>
  <c r="AC50" i="6"/>
  <c r="AB50" i="6"/>
  <c r="AC49" i="6"/>
  <c r="AB49" i="6"/>
  <c r="AC48" i="6"/>
  <c r="AB48" i="6"/>
  <c r="AC47" i="6"/>
  <c r="AB47" i="6"/>
  <c r="AC46" i="6"/>
  <c r="AB46" i="6"/>
  <c r="AB36" i="9"/>
  <c r="AC36" i="9"/>
  <c r="AB33" i="9"/>
  <c r="AC33" i="9"/>
  <c r="AB25" i="9"/>
  <c r="AC25" i="9"/>
  <c r="AB20" i="9"/>
  <c r="AC20" i="9"/>
  <c r="AB10" i="9"/>
  <c r="AC10" i="9"/>
  <c r="AB5" i="9"/>
  <c r="AC5" i="9"/>
  <c r="AB86" i="6"/>
  <c r="AC86" i="6"/>
  <c r="AB78" i="6"/>
  <c r="AC78" i="6"/>
  <c r="AB60" i="6"/>
  <c r="AC60" i="6"/>
  <c r="AB52" i="6"/>
  <c r="AC52" i="6"/>
  <c r="AB6" i="6"/>
  <c r="AB5" i="6" s="1"/>
  <c r="AC6" i="6"/>
  <c r="AC5" i="6" s="1"/>
  <c r="AB40" i="10"/>
  <c r="AB33" i="10" s="1"/>
  <c r="AC40" i="10"/>
  <c r="AC33" i="10" s="1"/>
  <c r="AB26" i="10"/>
  <c r="AC26" i="10"/>
  <c r="AB23" i="10"/>
  <c r="AB19" i="10" s="1"/>
  <c r="AC23" i="10"/>
  <c r="AC19" i="10" s="1"/>
  <c r="AB16" i="10"/>
  <c r="AC16" i="10"/>
  <c r="AB12" i="10"/>
  <c r="AC12" i="10"/>
  <c r="AB5" i="10"/>
  <c r="AC5" i="10"/>
  <c r="AB76" i="5"/>
  <c r="AC76" i="5"/>
  <c r="AB70" i="5"/>
  <c r="AC70" i="5"/>
  <c r="AB60" i="5"/>
  <c r="AC60" i="5"/>
  <c r="AB56" i="5"/>
  <c r="AC56" i="5"/>
  <c r="AB53" i="5"/>
  <c r="AC53" i="5"/>
  <c r="AB50" i="5"/>
  <c r="AC50" i="5"/>
  <c r="AB31" i="5"/>
  <c r="AC31" i="5"/>
  <c r="AB27" i="5"/>
  <c r="AC27" i="5"/>
  <c r="AB11" i="5"/>
  <c r="AC11" i="5"/>
  <c r="AC59" i="5" l="1"/>
  <c r="AB18" i="5"/>
  <c r="AB5" i="5" s="1"/>
  <c r="AC18" i="5"/>
  <c r="AC5" i="5" s="1"/>
  <c r="AC30" i="9"/>
  <c r="AB30" i="9"/>
  <c r="AB18" i="9"/>
  <c r="AC18" i="9"/>
  <c r="AC69" i="6"/>
  <c r="AB69" i="6"/>
  <c r="AB43" i="6"/>
  <c r="AC43" i="6"/>
  <c r="AC4" i="10"/>
  <c r="AB4" i="10"/>
  <c r="AB59" i="5"/>
  <c r="AC49" i="5"/>
  <c r="AB49" i="5"/>
  <c r="T52" i="6"/>
  <c r="U52" i="6"/>
  <c r="V52" i="6"/>
  <c r="W52" i="6"/>
  <c r="X52" i="6"/>
  <c r="Y52" i="6"/>
  <c r="Z52" i="6"/>
  <c r="AA52" i="6"/>
  <c r="AM6" i="9"/>
  <c r="AM8" i="9"/>
  <c r="AM9" i="9"/>
  <c r="AM11" i="9"/>
  <c r="AM12" i="9"/>
  <c r="AM13" i="9"/>
  <c r="AM14" i="9"/>
  <c r="AM15" i="9"/>
  <c r="AM16" i="9"/>
  <c r="AM17" i="9"/>
  <c r="AM21" i="9"/>
  <c r="AM26" i="9"/>
  <c r="AM32" i="9"/>
  <c r="AM34" i="9"/>
  <c r="AM35" i="9"/>
  <c r="AM37" i="9"/>
  <c r="AM38" i="9"/>
  <c r="AN6" i="5"/>
  <c r="AN7" i="5"/>
  <c r="AN8" i="5"/>
  <c r="AN9" i="5"/>
  <c r="AN10" i="5"/>
  <c r="AN12" i="5"/>
  <c r="AN13" i="5"/>
  <c r="AN14" i="5"/>
  <c r="AN15" i="5"/>
  <c r="AN16" i="5"/>
  <c r="AN17" i="5"/>
  <c r="AN19" i="5"/>
  <c r="AN20" i="5"/>
  <c r="AN21" i="5"/>
  <c r="AN22" i="5"/>
  <c r="AN23" i="5"/>
  <c r="AN24" i="5"/>
  <c r="AN25" i="5"/>
  <c r="AN26" i="5"/>
  <c r="AN28" i="5"/>
  <c r="AN29" i="5"/>
  <c r="AN30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51" i="5"/>
  <c r="AN52" i="5"/>
  <c r="AN54" i="5"/>
  <c r="AN55" i="5"/>
  <c r="AN57" i="5"/>
  <c r="AN58" i="5"/>
  <c r="AN61" i="5"/>
  <c r="AN65" i="5"/>
  <c r="AN66" i="5"/>
  <c r="AN67" i="5"/>
  <c r="AN68" i="5"/>
  <c r="AN69" i="5"/>
  <c r="AN71" i="5"/>
  <c r="AN72" i="5"/>
  <c r="AN73" i="5"/>
  <c r="AN74" i="5"/>
  <c r="AN75" i="5"/>
  <c r="AN77" i="5"/>
  <c r="AN78" i="5"/>
  <c r="AN79" i="5"/>
  <c r="AN6" i="10"/>
  <c r="AN7" i="10"/>
  <c r="AN8" i="10"/>
  <c r="AN9" i="10"/>
  <c r="AN10" i="10"/>
  <c r="AN13" i="10"/>
  <c r="AN14" i="10"/>
  <c r="AN15" i="10"/>
  <c r="AN17" i="10"/>
  <c r="AN18" i="10"/>
  <c r="AN20" i="10"/>
  <c r="AN21" i="10"/>
  <c r="AN22" i="10"/>
  <c r="AN24" i="10"/>
  <c r="AN25" i="10"/>
  <c r="AN27" i="10"/>
  <c r="AN28" i="10"/>
  <c r="AN29" i="10"/>
  <c r="AN34" i="10"/>
  <c r="AN35" i="10"/>
  <c r="AN36" i="10"/>
  <c r="AN37" i="10"/>
  <c r="AN38" i="10"/>
  <c r="AN39" i="10"/>
  <c r="AN41" i="10"/>
  <c r="AN42" i="10"/>
  <c r="AN7" i="6"/>
  <c r="AN8" i="6"/>
  <c r="AN44" i="6"/>
  <c r="AN48" i="6"/>
  <c r="AN49" i="6"/>
  <c r="AN50" i="6"/>
  <c r="AN51" i="6"/>
  <c r="AN53" i="6"/>
  <c r="AN54" i="6"/>
  <c r="AN55" i="6"/>
  <c r="AN56" i="6"/>
  <c r="AN57" i="6"/>
  <c r="AN58" i="6"/>
  <c r="AN59" i="6"/>
  <c r="AN61" i="6"/>
  <c r="AN62" i="6"/>
  <c r="AN63" i="6"/>
  <c r="AN64" i="6"/>
  <c r="AN65" i="6"/>
  <c r="AN66" i="6"/>
  <c r="AN67" i="6"/>
  <c r="AN68" i="6"/>
  <c r="AN70" i="6"/>
  <c r="AN71" i="6"/>
  <c r="AN74" i="6"/>
  <c r="AN75" i="6"/>
  <c r="AN76" i="6"/>
  <c r="AN77" i="6"/>
  <c r="AN79" i="6"/>
  <c r="AN80" i="6"/>
  <c r="AN81" i="6"/>
  <c r="AN82" i="6"/>
  <c r="AN83" i="6"/>
  <c r="AN84" i="6"/>
  <c r="AN85" i="6"/>
  <c r="AN87" i="6"/>
  <c r="AN88" i="6"/>
  <c r="AN89" i="6"/>
  <c r="AN90" i="6"/>
  <c r="AN91" i="6"/>
  <c r="AN92" i="6"/>
  <c r="AN93" i="6"/>
  <c r="AN94" i="6"/>
  <c r="Z60" i="6"/>
  <c r="AA60" i="6"/>
  <c r="AL29" i="10"/>
  <c r="AK29" i="10"/>
  <c r="AJ29" i="10"/>
  <c r="AI29" i="10"/>
  <c r="X31" i="5"/>
  <c r="Y31" i="5"/>
  <c r="Z31" i="5"/>
  <c r="AA31" i="5"/>
  <c r="Z36" i="9"/>
  <c r="AA36" i="9"/>
  <c r="Z33" i="9"/>
  <c r="AA33" i="9"/>
  <c r="Z25" i="9"/>
  <c r="AA25" i="9"/>
  <c r="Z20" i="9"/>
  <c r="AA20" i="9"/>
  <c r="Z10" i="9"/>
  <c r="AA10" i="9"/>
  <c r="Z5" i="9"/>
  <c r="AA5" i="9"/>
  <c r="Z86" i="6"/>
  <c r="AA86" i="6"/>
  <c r="Z78" i="6"/>
  <c r="AA78" i="6"/>
  <c r="Z69" i="6"/>
  <c r="Z6" i="6"/>
  <c r="Z5" i="6" s="1"/>
  <c r="AA6" i="6"/>
  <c r="AA5" i="6" s="1"/>
  <c r="Z40" i="10"/>
  <c r="Z33" i="10" s="1"/>
  <c r="AA40" i="10"/>
  <c r="AA33" i="10" s="1"/>
  <c r="Z26" i="10"/>
  <c r="AA26" i="10"/>
  <c r="Z23" i="10"/>
  <c r="Z19" i="10" s="1"/>
  <c r="AA23" i="10"/>
  <c r="AA19" i="10" s="1"/>
  <c r="Z16" i="10"/>
  <c r="AA16" i="10"/>
  <c r="Z12" i="10"/>
  <c r="AA12" i="10"/>
  <c r="Z5" i="10"/>
  <c r="AA5" i="10"/>
  <c r="Z27" i="5"/>
  <c r="Z18" i="5" s="1"/>
  <c r="AA27" i="5"/>
  <c r="AA18" i="5" s="1"/>
  <c r="Z11" i="5"/>
  <c r="Z5" i="5" s="1"/>
  <c r="AA11" i="5"/>
  <c r="AA5" i="5" s="1"/>
  <c r="Z76" i="5"/>
  <c r="AA76" i="5"/>
  <c r="Z70" i="5"/>
  <c r="AA70" i="5"/>
  <c r="AA60" i="5"/>
  <c r="Z60" i="5"/>
  <c r="Z56" i="5"/>
  <c r="AA56" i="5"/>
  <c r="Z53" i="5"/>
  <c r="AA53" i="5"/>
  <c r="Z50" i="5"/>
  <c r="AA50" i="5"/>
  <c r="X36" i="9"/>
  <c r="Y36" i="9"/>
  <c r="X33" i="9"/>
  <c r="Y33" i="9"/>
  <c r="X25" i="9"/>
  <c r="Y25" i="9"/>
  <c r="X20" i="9"/>
  <c r="Y20" i="9"/>
  <c r="X10" i="9"/>
  <c r="Y10" i="9"/>
  <c r="X5" i="9"/>
  <c r="Y5" i="9"/>
  <c r="X6" i="6"/>
  <c r="X5" i="6" s="1"/>
  <c r="Y6" i="6"/>
  <c r="Y5" i="6" s="1"/>
  <c r="X86" i="6"/>
  <c r="Y86" i="6"/>
  <c r="X78" i="6"/>
  <c r="Y78" i="6"/>
  <c r="Y69" i="6"/>
  <c r="X60" i="6"/>
  <c r="Y60" i="6"/>
  <c r="X5" i="10"/>
  <c r="Y5" i="10"/>
  <c r="X40" i="10"/>
  <c r="X33" i="10" s="1"/>
  <c r="Y40" i="10"/>
  <c r="Y33" i="10" s="1"/>
  <c r="X26" i="10"/>
  <c r="Y26" i="10"/>
  <c r="X23" i="10"/>
  <c r="Y23" i="10"/>
  <c r="Y19" i="10" s="1"/>
  <c r="X16" i="10"/>
  <c r="Y16" i="10"/>
  <c r="X12" i="10"/>
  <c r="Y12" i="10"/>
  <c r="X76" i="5"/>
  <c r="Y76" i="5"/>
  <c r="X70" i="5"/>
  <c r="Y70" i="5"/>
  <c r="X60" i="5"/>
  <c r="Y60" i="5"/>
  <c r="X56" i="5"/>
  <c r="Y56" i="5"/>
  <c r="X53" i="5"/>
  <c r="Y53" i="5"/>
  <c r="X50" i="5"/>
  <c r="Y50" i="5"/>
  <c r="X27" i="5"/>
  <c r="Y27" i="5"/>
  <c r="Y11" i="5"/>
  <c r="X11" i="5"/>
  <c r="AL6" i="9"/>
  <c r="AL8" i="9"/>
  <c r="AL9" i="9"/>
  <c r="AL11" i="9"/>
  <c r="AL12" i="9"/>
  <c r="AL13" i="9"/>
  <c r="AL14" i="9"/>
  <c r="AL15" i="9"/>
  <c r="AL16" i="9"/>
  <c r="AL17" i="9"/>
  <c r="AL21" i="9"/>
  <c r="AL26" i="9"/>
  <c r="AL32" i="9"/>
  <c r="AL34" i="9"/>
  <c r="AL35" i="9"/>
  <c r="AL37" i="9"/>
  <c r="AL38" i="9"/>
  <c r="X19" i="10" l="1"/>
  <c r="AC31" i="9"/>
  <c r="AB31" i="9"/>
  <c r="AN60" i="6"/>
  <c r="AA18" i="9"/>
  <c r="AN86" i="6"/>
  <c r="AN5" i="6"/>
  <c r="AN31" i="5"/>
  <c r="AC4" i="6"/>
  <c r="AB4" i="6"/>
  <c r="AB4" i="5"/>
  <c r="AC4" i="5"/>
  <c r="AN52" i="6"/>
  <c r="AN78" i="6"/>
  <c r="AN46" i="6"/>
  <c r="AN73" i="6"/>
  <c r="AN47" i="6"/>
  <c r="AN16" i="10"/>
  <c r="AN26" i="10"/>
  <c r="AN33" i="10"/>
  <c r="AN5" i="10"/>
  <c r="Z4" i="10"/>
  <c r="AN12" i="10"/>
  <c r="AN53" i="5"/>
  <c r="AN60" i="5"/>
  <c r="AN70" i="5"/>
  <c r="AN76" i="5"/>
  <c r="AN11" i="5"/>
  <c r="AN27" i="5"/>
  <c r="AN50" i="5"/>
  <c r="AN56" i="5"/>
  <c r="AM10" i="9"/>
  <c r="AN45" i="6"/>
  <c r="AN23" i="10"/>
  <c r="AN40" i="10"/>
  <c r="AM25" i="9"/>
  <c r="AA69" i="6"/>
  <c r="X69" i="6"/>
  <c r="AN72" i="6"/>
  <c r="AN6" i="6"/>
  <c r="AM33" i="9"/>
  <c r="AM36" i="9"/>
  <c r="AA30" i="9"/>
  <c r="AM20" i="9"/>
  <c r="Z30" i="9"/>
  <c r="Y30" i="9"/>
  <c r="Z18" i="9"/>
  <c r="AM5" i="9"/>
  <c r="Y43" i="6"/>
  <c r="Y4" i="6" s="1"/>
  <c r="AA43" i="6"/>
  <c r="Z43" i="6"/>
  <c r="Z4" i="6" s="1"/>
  <c r="AA59" i="5"/>
  <c r="Z59" i="5"/>
  <c r="AA49" i="5"/>
  <c r="Z49" i="5"/>
  <c r="AA4" i="10"/>
  <c r="Y4" i="10"/>
  <c r="X43" i="6"/>
  <c r="X30" i="9"/>
  <c r="Y18" i="9"/>
  <c r="X18" i="9"/>
  <c r="X4" i="10"/>
  <c r="Y59" i="5"/>
  <c r="X59" i="5"/>
  <c r="X49" i="5"/>
  <c r="Y49" i="5"/>
  <c r="X18" i="5"/>
  <c r="X5" i="5" s="1"/>
  <c r="Y18" i="5"/>
  <c r="Y5" i="5" s="1"/>
  <c r="AM7" i="6"/>
  <c r="AM8" i="6"/>
  <c r="AM44" i="6"/>
  <c r="AM48" i="6"/>
  <c r="AM49" i="6"/>
  <c r="AM50" i="6"/>
  <c r="AM51" i="6"/>
  <c r="AM53" i="6"/>
  <c r="AM54" i="6"/>
  <c r="AM55" i="6"/>
  <c r="AM56" i="6"/>
  <c r="AM57" i="6"/>
  <c r="AM58" i="6"/>
  <c r="AM59" i="6"/>
  <c r="AM61" i="6"/>
  <c r="AM62" i="6"/>
  <c r="AM63" i="6"/>
  <c r="AM64" i="6"/>
  <c r="AM65" i="6"/>
  <c r="AM66" i="6"/>
  <c r="AM67" i="6"/>
  <c r="AM68" i="6"/>
  <c r="AM70" i="6"/>
  <c r="AM71" i="6"/>
  <c r="AM74" i="6"/>
  <c r="AM75" i="6"/>
  <c r="AM76" i="6"/>
  <c r="AM77" i="6"/>
  <c r="AM79" i="6"/>
  <c r="AM80" i="6"/>
  <c r="AM81" i="6"/>
  <c r="AM82" i="6"/>
  <c r="AM83" i="6"/>
  <c r="AM84" i="6"/>
  <c r="AM85" i="6"/>
  <c r="AM87" i="6"/>
  <c r="AM88" i="6"/>
  <c r="AM89" i="6"/>
  <c r="AM90" i="6"/>
  <c r="AM91" i="6"/>
  <c r="AM92" i="6"/>
  <c r="AM93" i="6"/>
  <c r="AM94" i="6"/>
  <c r="AI77" i="5"/>
  <c r="AM6" i="5"/>
  <c r="AM7" i="5"/>
  <c r="AM8" i="5"/>
  <c r="AM9" i="5"/>
  <c r="AM10" i="5"/>
  <c r="AM12" i="5"/>
  <c r="AM13" i="5"/>
  <c r="AM14" i="5"/>
  <c r="AM15" i="5"/>
  <c r="AM16" i="5"/>
  <c r="AM17" i="5"/>
  <c r="AM20" i="5"/>
  <c r="AM21" i="5"/>
  <c r="AM22" i="5"/>
  <c r="AM23" i="5"/>
  <c r="AM24" i="5"/>
  <c r="AM25" i="5"/>
  <c r="AM26" i="5"/>
  <c r="AM28" i="5"/>
  <c r="AM29" i="5"/>
  <c r="AM30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51" i="5"/>
  <c r="AM52" i="5"/>
  <c r="AM54" i="5"/>
  <c r="AM55" i="5"/>
  <c r="AM57" i="5"/>
  <c r="AM58" i="5"/>
  <c r="AM61" i="5"/>
  <c r="AM65" i="5"/>
  <c r="AM66" i="5"/>
  <c r="AM67" i="5"/>
  <c r="AM68" i="5"/>
  <c r="AM69" i="5"/>
  <c r="AM71" i="5"/>
  <c r="AM72" i="5"/>
  <c r="AM73" i="5"/>
  <c r="AM74" i="5"/>
  <c r="AM75" i="5"/>
  <c r="AM77" i="5"/>
  <c r="AM78" i="5"/>
  <c r="AM79" i="5"/>
  <c r="AM6" i="10"/>
  <c r="AM7" i="10"/>
  <c r="AM8" i="10"/>
  <c r="AM9" i="10"/>
  <c r="AM10" i="10"/>
  <c r="AM13" i="10"/>
  <c r="AM14" i="10"/>
  <c r="AM15" i="10"/>
  <c r="AM17" i="10"/>
  <c r="AM18" i="10"/>
  <c r="AM21" i="10"/>
  <c r="AM22" i="10"/>
  <c r="AM24" i="10"/>
  <c r="AM25" i="10"/>
  <c r="AM27" i="10"/>
  <c r="AM28" i="10"/>
  <c r="AM29" i="10"/>
  <c r="AM35" i="10"/>
  <c r="AM36" i="10"/>
  <c r="AM37" i="10"/>
  <c r="AM38" i="10"/>
  <c r="AM39" i="10"/>
  <c r="AM41" i="10"/>
  <c r="AM42" i="10"/>
  <c r="AC40" i="9" l="1"/>
  <c r="AC43" i="9" s="1"/>
  <c r="AB40" i="9"/>
  <c r="AB43" i="9" s="1"/>
  <c r="AN69" i="6"/>
  <c r="AA31" i="9"/>
  <c r="AA4" i="6"/>
  <c r="Z4" i="5"/>
  <c r="Y4" i="5"/>
  <c r="AA4" i="5"/>
  <c r="Z31" i="9"/>
  <c r="AN18" i="5"/>
  <c r="AN49" i="5"/>
  <c r="AN59" i="5"/>
  <c r="AN4" i="10"/>
  <c r="Y31" i="9"/>
  <c r="AM30" i="9"/>
  <c r="X4" i="6"/>
  <c r="AN43" i="6"/>
  <c r="AN19" i="10"/>
  <c r="X31" i="9"/>
  <c r="X40" i="9" s="1"/>
  <c r="AM18" i="9"/>
  <c r="U36" i="9"/>
  <c r="U33" i="9"/>
  <c r="U25" i="9"/>
  <c r="U20" i="9"/>
  <c r="U10" i="9"/>
  <c r="U5" i="9"/>
  <c r="V36" i="9"/>
  <c r="V33" i="9"/>
  <c r="V25" i="9"/>
  <c r="V20" i="9"/>
  <c r="V10" i="9"/>
  <c r="V5" i="9"/>
  <c r="W36" i="9"/>
  <c r="W33" i="9"/>
  <c r="W25" i="9"/>
  <c r="W20" i="9"/>
  <c r="W10" i="9"/>
  <c r="W5" i="9"/>
  <c r="U86" i="6"/>
  <c r="U78" i="6"/>
  <c r="U60" i="6"/>
  <c r="U6" i="6"/>
  <c r="V86" i="6"/>
  <c r="V78" i="6"/>
  <c r="V60" i="6"/>
  <c r="V6" i="6"/>
  <c r="V5" i="6" s="1"/>
  <c r="W86" i="6"/>
  <c r="W78" i="6"/>
  <c r="W60" i="6"/>
  <c r="W6" i="6"/>
  <c r="W5" i="6" s="1"/>
  <c r="U40" i="10"/>
  <c r="U34" i="10"/>
  <c r="U26" i="10"/>
  <c r="U23" i="10"/>
  <c r="U16" i="10"/>
  <c r="U12" i="10"/>
  <c r="U5" i="10"/>
  <c r="V40" i="10"/>
  <c r="V34" i="10"/>
  <c r="V33" i="10" s="1"/>
  <c r="V26" i="10"/>
  <c r="V23" i="10"/>
  <c r="V19" i="10" s="1"/>
  <c r="V16" i="10"/>
  <c r="V12" i="10"/>
  <c r="V5" i="10"/>
  <c r="W40" i="10"/>
  <c r="W34" i="10"/>
  <c r="W26" i="10"/>
  <c r="W23" i="10"/>
  <c r="W19" i="10" s="1"/>
  <c r="W16" i="10"/>
  <c r="W12" i="10"/>
  <c r="W5" i="10"/>
  <c r="U76" i="5"/>
  <c r="U70" i="5"/>
  <c r="U60" i="5"/>
  <c r="U56" i="5"/>
  <c r="U53" i="5"/>
  <c r="U50" i="5"/>
  <c r="U31" i="5"/>
  <c r="U27" i="5"/>
  <c r="U19" i="5"/>
  <c r="U11" i="5"/>
  <c r="V76" i="5"/>
  <c r="V70" i="5"/>
  <c r="V60" i="5"/>
  <c r="V56" i="5"/>
  <c r="V53" i="5"/>
  <c r="V50" i="5"/>
  <c r="V31" i="5"/>
  <c r="V27" i="5"/>
  <c r="V19" i="5"/>
  <c r="V11" i="5"/>
  <c r="W76" i="5"/>
  <c r="W70" i="5"/>
  <c r="W60" i="5"/>
  <c r="W56" i="5"/>
  <c r="W53" i="5"/>
  <c r="W50" i="5"/>
  <c r="W31" i="5"/>
  <c r="W27" i="5"/>
  <c r="W19" i="5"/>
  <c r="W11" i="5"/>
  <c r="AN4" i="6" l="1"/>
  <c r="Y40" i="9"/>
  <c r="Y43" i="9" s="1"/>
  <c r="Z40" i="9"/>
  <c r="Z43" i="9" s="1"/>
  <c r="AA40" i="9"/>
  <c r="AA43" i="9" s="1"/>
  <c r="U19" i="10"/>
  <c r="X4" i="5"/>
  <c r="AN4" i="5" s="1"/>
  <c r="AN5" i="5"/>
  <c r="AM31" i="9"/>
  <c r="U5" i="6"/>
  <c r="W33" i="10"/>
  <c r="U33" i="10"/>
  <c r="V43" i="6"/>
  <c r="V30" i="9"/>
  <c r="U30" i="9"/>
  <c r="V4" i="10"/>
  <c r="W49" i="5"/>
  <c r="U69" i="6"/>
  <c r="W43" i="6"/>
  <c r="V59" i="5"/>
  <c r="W18" i="5"/>
  <c r="W5" i="5" s="1"/>
  <c r="U18" i="5"/>
  <c r="U5" i="5" s="1"/>
  <c r="V18" i="9"/>
  <c r="U18" i="9"/>
  <c r="V69" i="6"/>
  <c r="U43" i="6"/>
  <c r="U4" i="10"/>
  <c r="U59" i="5"/>
  <c r="V49" i="5"/>
  <c r="U49" i="5"/>
  <c r="V18" i="5"/>
  <c r="V5" i="5" s="1"/>
  <c r="W30" i="9"/>
  <c r="W18" i="9"/>
  <c r="W69" i="6"/>
  <c r="W59" i="5"/>
  <c r="AM40" i="9" l="1"/>
  <c r="U31" i="9"/>
  <c r="V31" i="9"/>
  <c r="X43" i="9"/>
  <c r="AM43" i="9"/>
  <c r="W4" i="6"/>
  <c r="V4" i="6"/>
  <c r="W4" i="10"/>
  <c r="U4" i="6"/>
  <c r="U4" i="5"/>
  <c r="V4" i="5"/>
  <c r="W31" i="9"/>
  <c r="W40" i="9" s="1"/>
  <c r="W4" i="5"/>
  <c r="V40" i="9" l="1"/>
  <c r="V43" i="9" s="1"/>
  <c r="U40" i="9"/>
  <c r="U43" i="9" s="1"/>
  <c r="W43" i="9"/>
  <c r="J10" i="9"/>
  <c r="K10" i="9"/>
  <c r="L10" i="9"/>
  <c r="M10" i="9"/>
  <c r="N10" i="9"/>
  <c r="O10" i="9"/>
  <c r="P10" i="9"/>
  <c r="Q10" i="9"/>
  <c r="R10" i="9"/>
  <c r="S10" i="9"/>
  <c r="T10" i="9"/>
  <c r="AL10" i="9" s="1"/>
  <c r="AK16" i="9" l="1"/>
  <c r="AJ16" i="9"/>
  <c r="AI16" i="9"/>
  <c r="AH16" i="9"/>
  <c r="AK12" i="9" l="1"/>
  <c r="D52" i="6" l="1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AM52" i="6"/>
  <c r="E78" i="6" l="1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D86" i="6"/>
  <c r="E53" i="5" l="1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AM53" i="5" s="1"/>
  <c r="D53" i="5"/>
  <c r="T40" i="10" l="1"/>
  <c r="AM40" i="10" s="1"/>
  <c r="T34" i="10"/>
  <c r="T26" i="10"/>
  <c r="AM26" i="10" s="1"/>
  <c r="T23" i="10"/>
  <c r="AM20" i="10"/>
  <c r="T16" i="10"/>
  <c r="AM16" i="10" s="1"/>
  <c r="T12" i="10"/>
  <c r="AM12" i="10" s="1"/>
  <c r="T5" i="10"/>
  <c r="AM5" i="10" s="1"/>
  <c r="T76" i="5"/>
  <c r="AM76" i="5" s="1"/>
  <c r="T70" i="5"/>
  <c r="AM70" i="5" s="1"/>
  <c r="T60" i="5"/>
  <c r="AM60" i="5" s="1"/>
  <c r="T56" i="5"/>
  <c r="AM56" i="5" s="1"/>
  <c r="T50" i="5"/>
  <c r="AM50" i="5" s="1"/>
  <c r="T31" i="5"/>
  <c r="AM31" i="5" s="1"/>
  <c r="T27" i="5"/>
  <c r="AM27" i="5" s="1"/>
  <c r="T19" i="5"/>
  <c r="AM19" i="5" s="1"/>
  <c r="T11" i="5"/>
  <c r="AM11" i="5" s="1"/>
  <c r="T36" i="9"/>
  <c r="AL36" i="9" s="1"/>
  <c r="T33" i="9"/>
  <c r="T25" i="9"/>
  <c r="AL25" i="9" s="1"/>
  <c r="T20" i="9"/>
  <c r="AL20" i="9" s="1"/>
  <c r="T5" i="9"/>
  <c r="AL5" i="9" s="1"/>
  <c r="T86" i="6"/>
  <c r="AM86" i="6" s="1"/>
  <c r="T78" i="6"/>
  <c r="AM78" i="6" s="1"/>
  <c r="AM73" i="6"/>
  <c r="AM72" i="6"/>
  <c r="T60" i="6"/>
  <c r="AM60" i="6" s="1"/>
  <c r="AM47" i="6"/>
  <c r="AM46" i="6"/>
  <c r="AM45" i="6"/>
  <c r="T6" i="6"/>
  <c r="AM6" i="6" s="1"/>
  <c r="AL33" i="9" l="1"/>
  <c r="AM23" i="10"/>
  <c r="T19" i="10"/>
  <c r="AM34" i="10"/>
  <c r="T33" i="10"/>
  <c r="AM33" i="10" s="1"/>
  <c r="T5" i="6"/>
  <c r="AM5" i="6" s="1"/>
  <c r="T49" i="5"/>
  <c r="AM49" i="5" s="1"/>
  <c r="T69" i="6"/>
  <c r="AM69" i="6" s="1"/>
  <c r="T30" i="9"/>
  <c r="AL30" i="9" s="1"/>
  <c r="AM19" i="10"/>
  <c r="T18" i="9"/>
  <c r="AL18" i="9" s="1"/>
  <c r="T59" i="5"/>
  <c r="AM59" i="5" s="1"/>
  <c r="T18" i="5"/>
  <c r="AM18" i="5" s="1"/>
  <c r="T43" i="6"/>
  <c r="AM43" i="6" s="1"/>
  <c r="T4" i="10" l="1"/>
  <c r="AM4" i="10" s="1"/>
  <c r="T31" i="9"/>
  <c r="T4" i="6"/>
  <c r="AM4" i="6" s="1"/>
  <c r="T5" i="5"/>
  <c r="AM5" i="5" s="1"/>
  <c r="AL31" i="9" l="1"/>
  <c r="T40" i="9"/>
  <c r="AL40" i="9"/>
  <c r="T4" i="5"/>
  <c r="AM4" i="5" s="1"/>
  <c r="AL44" i="6"/>
  <c r="AL48" i="6"/>
  <c r="AL49" i="6"/>
  <c r="AL50" i="6"/>
  <c r="AL51" i="6"/>
  <c r="AL53" i="6"/>
  <c r="AL54" i="6"/>
  <c r="AL55" i="6"/>
  <c r="AL56" i="6"/>
  <c r="AL57" i="6"/>
  <c r="AL58" i="6"/>
  <c r="AL59" i="6"/>
  <c r="AL61" i="6"/>
  <c r="AL62" i="6"/>
  <c r="AL63" i="6"/>
  <c r="AL64" i="6"/>
  <c r="AL65" i="6"/>
  <c r="AL66" i="6"/>
  <c r="AL67" i="6"/>
  <c r="AL68" i="6"/>
  <c r="AL70" i="6"/>
  <c r="AL71" i="6"/>
  <c r="AL74" i="6"/>
  <c r="AL75" i="6"/>
  <c r="AL76" i="6"/>
  <c r="AL77" i="6"/>
  <c r="AL79" i="6"/>
  <c r="AL80" i="6"/>
  <c r="AL81" i="6"/>
  <c r="AL82" i="6"/>
  <c r="AL83" i="6"/>
  <c r="AL84" i="6"/>
  <c r="AL85" i="6"/>
  <c r="AL87" i="6"/>
  <c r="AL88" i="6"/>
  <c r="AL89" i="6"/>
  <c r="AL90" i="6"/>
  <c r="AL91" i="6"/>
  <c r="AL92" i="6"/>
  <c r="AL93" i="6"/>
  <c r="AL94" i="6"/>
  <c r="T43" i="9" l="1"/>
  <c r="P76" i="5"/>
  <c r="Q76" i="5"/>
  <c r="R76" i="5"/>
  <c r="AL6" i="5"/>
  <c r="AL7" i="5"/>
  <c r="AL8" i="5"/>
  <c r="AL9" i="5"/>
  <c r="AL10" i="5"/>
  <c r="P11" i="5"/>
  <c r="P19" i="5"/>
  <c r="P27" i="5"/>
  <c r="P31" i="5"/>
  <c r="Q11" i="5"/>
  <c r="Q19" i="5"/>
  <c r="Q27" i="5"/>
  <c r="Q31" i="5"/>
  <c r="R11" i="5"/>
  <c r="R19" i="5"/>
  <c r="R27" i="5"/>
  <c r="R31" i="5"/>
  <c r="S11" i="5"/>
  <c r="S19" i="5"/>
  <c r="S27" i="5"/>
  <c r="S31" i="5"/>
  <c r="P6" i="6"/>
  <c r="P5" i="6" s="1"/>
  <c r="Q6" i="6"/>
  <c r="Q5" i="6" s="1"/>
  <c r="R6" i="6"/>
  <c r="R5" i="6" s="1"/>
  <c r="S6" i="6"/>
  <c r="S5" i="6" s="1"/>
  <c r="AL7" i="6"/>
  <c r="AL8" i="6"/>
  <c r="P5" i="10"/>
  <c r="Q5" i="10"/>
  <c r="R5" i="10"/>
  <c r="S5" i="10"/>
  <c r="AL6" i="10"/>
  <c r="AL7" i="10"/>
  <c r="AL8" i="10"/>
  <c r="AL9" i="10"/>
  <c r="AL10" i="10"/>
  <c r="P12" i="10"/>
  <c r="Q12" i="10"/>
  <c r="R12" i="10"/>
  <c r="S12" i="10"/>
  <c r="AL13" i="10"/>
  <c r="AL14" i="10"/>
  <c r="AL15" i="10"/>
  <c r="P16" i="10"/>
  <c r="Q16" i="10"/>
  <c r="R16" i="10"/>
  <c r="S16" i="10"/>
  <c r="AL17" i="10"/>
  <c r="AL18" i="10"/>
  <c r="P23" i="10"/>
  <c r="Q23" i="10"/>
  <c r="R23" i="10"/>
  <c r="S23" i="10"/>
  <c r="AL21" i="10"/>
  <c r="AL22" i="10"/>
  <c r="AL24" i="10"/>
  <c r="AL25" i="10"/>
  <c r="AL27" i="10"/>
  <c r="AL28" i="10"/>
  <c r="P40" i="10"/>
  <c r="Q40" i="10"/>
  <c r="Q33" i="10" s="1"/>
  <c r="R40" i="10"/>
  <c r="R33" i="10" s="1"/>
  <c r="S40" i="10"/>
  <c r="AL35" i="10"/>
  <c r="AL36" i="10"/>
  <c r="AL37" i="10"/>
  <c r="AL38" i="10"/>
  <c r="AL39" i="10"/>
  <c r="AL41" i="10"/>
  <c r="AL42" i="10"/>
  <c r="P50" i="5"/>
  <c r="P60" i="5"/>
  <c r="P70" i="5"/>
  <c r="Q50" i="5"/>
  <c r="Q60" i="5"/>
  <c r="Q70" i="5"/>
  <c r="R50" i="5"/>
  <c r="R60" i="5"/>
  <c r="R70" i="5"/>
  <c r="S50" i="5"/>
  <c r="S60" i="5"/>
  <c r="S70" i="5"/>
  <c r="S76" i="5"/>
  <c r="AL75" i="5"/>
  <c r="AL77" i="5"/>
  <c r="AL78" i="5"/>
  <c r="AL79" i="5"/>
  <c r="AL65" i="5"/>
  <c r="AL66" i="5"/>
  <c r="AL67" i="5"/>
  <c r="AL68" i="5"/>
  <c r="AL69" i="5"/>
  <c r="AL71" i="5"/>
  <c r="AL72" i="5"/>
  <c r="AL73" i="5"/>
  <c r="AL74" i="5"/>
  <c r="AL26" i="5"/>
  <c r="AL28" i="5"/>
  <c r="AL29" i="5"/>
  <c r="AL30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51" i="5"/>
  <c r="AL52" i="5"/>
  <c r="AL53" i="5"/>
  <c r="AL57" i="5"/>
  <c r="AL58" i="5"/>
  <c r="AL61" i="5"/>
  <c r="AL12" i="5"/>
  <c r="AL13" i="5"/>
  <c r="AL14" i="5"/>
  <c r="AL15" i="5"/>
  <c r="AL16" i="5"/>
  <c r="AL17" i="5"/>
  <c r="AL20" i="5"/>
  <c r="AL21" i="5"/>
  <c r="AL22" i="5"/>
  <c r="AL23" i="5"/>
  <c r="AL24" i="5"/>
  <c r="AL25" i="5"/>
  <c r="P5" i="9"/>
  <c r="P20" i="9"/>
  <c r="P25" i="9"/>
  <c r="P33" i="9"/>
  <c r="P36" i="9"/>
  <c r="Q5" i="9"/>
  <c r="Q20" i="9"/>
  <c r="Q25" i="9"/>
  <c r="Q33" i="9"/>
  <c r="Q36" i="9"/>
  <c r="R5" i="9"/>
  <c r="R20" i="9"/>
  <c r="R25" i="9"/>
  <c r="R33" i="9"/>
  <c r="R36" i="9"/>
  <c r="S5" i="9"/>
  <c r="S20" i="9"/>
  <c r="S25" i="9"/>
  <c r="S33" i="9"/>
  <c r="S36" i="9"/>
  <c r="AK15" i="9"/>
  <c r="AK17" i="9"/>
  <c r="AK21" i="9"/>
  <c r="AK26" i="9"/>
  <c r="AK32" i="9"/>
  <c r="AK34" i="9"/>
  <c r="AK35" i="9"/>
  <c r="AK37" i="9"/>
  <c r="AK38" i="9"/>
  <c r="AK8" i="9"/>
  <c r="AK9" i="9"/>
  <c r="AK11" i="9"/>
  <c r="AK13" i="9"/>
  <c r="AK14" i="9"/>
  <c r="AK6" i="9"/>
  <c r="AK89" i="6"/>
  <c r="S60" i="6"/>
  <c r="R60" i="6"/>
  <c r="Q60" i="6"/>
  <c r="P60" i="6"/>
  <c r="S34" i="10"/>
  <c r="S26" i="10"/>
  <c r="R26" i="10"/>
  <c r="Q26" i="10"/>
  <c r="P26" i="10"/>
  <c r="S20" i="10"/>
  <c r="R20" i="10"/>
  <c r="Q20" i="10"/>
  <c r="P20" i="10"/>
  <c r="S56" i="5"/>
  <c r="R56" i="5"/>
  <c r="Q56" i="5"/>
  <c r="P56" i="5"/>
  <c r="AK76" i="6"/>
  <c r="AK77" i="6"/>
  <c r="AK79" i="6"/>
  <c r="AK80" i="6"/>
  <c r="AK81" i="6"/>
  <c r="AK82" i="6"/>
  <c r="AK83" i="6"/>
  <c r="AK84" i="6"/>
  <c r="AK85" i="6"/>
  <c r="AK87" i="6"/>
  <c r="AK88" i="6"/>
  <c r="AK90" i="6"/>
  <c r="AK91" i="6"/>
  <c r="AK92" i="6"/>
  <c r="AK93" i="6"/>
  <c r="AK94" i="6"/>
  <c r="AK51" i="6"/>
  <c r="AK53" i="6"/>
  <c r="AK54" i="6"/>
  <c r="AK55" i="6"/>
  <c r="AK56" i="6"/>
  <c r="AK57" i="6"/>
  <c r="AK58" i="6"/>
  <c r="AK59" i="6"/>
  <c r="L60" i="6"/>
  <c r="M60" i="6"/>
  <c r="N60" i="6"/>
  <c r="O60" i="6"/>
  <c r="AK61" i="6"/>
  <c r="AK62" i="6"/>
  <c r="AK63" i="6"/>
  <c r="AK64" i="6"/>
  <c r="AK65" i="6"/>
  <c r="AK66" i="6"/>
  <c r="AK67" i="6"/>
  <c r="AK68" i="6"/>
  <c r="AK70" i="6"/>
  <c r="AK71" i="6"/>
  <c r="AK74" i="6"/>
  <c r="AK75" i="6"/>
  <c r="AK50" i="6"/>
  <c r="AK44" i="6"/>
  <c r="AK48" i="6"/>
  <c r="AK49" i="6"/>
  <c r="L6" i="6"/>
  <c r="L5" i="6" s="1"/>
  <c r="M6" i="6"/>
  <c r="M5" i="6" s="1"/>
  <c r="N6" i="6"/>
  <c r="N5" i="6" s="1"/>
  <c r="O6" i="6"/>
  <c r="O5" i="6" s="1"/>
  <c r="AK7" i="6"/>
  <c r="AK8" i="6"/>
  <c r="AK39" i="10"/>
  <c r="L40" i="10"/>
  <c r="L33" i="10" s="1"/>
  <c r="M40" i="10"/>
  <c r="M33" i="10" s="1"/>
  <c r="N40" i="10"/>
  <c r="N33" i="10" s="1"/>
  <c r="O40" i="10"/>
  <c r="AK41" i="10"/>
  <c r="AK42" i="10"/>
  <c r="L5" i="10"/>
  <c r="M5" i="10"/>
  <c r="N5" i="10"/>
  <c r="O5" i="10"/>
  <c r="AK6" i="10"/>
  <c r="AK7" i="10"/>
  <c r="AK8" i="10"/>
  <c r="AK9" i="10"/>
  <c r="AK10" i="10"/>
  <c r="L12" i="10"/>
  <c r="M12" i="10"/>
  <c r="N12" i="10"/>
  <c r="O12" i="10"/>
  <c r="AK13" i="10"/>
  <c r="AK14" i="10"/>
  <c r="AK15" i="10"/>
  <c r="L16" i="10"/>
  <c r="M16" i="10"/>
  <c r="N16" i="10"/>
  <c r="O16" i="10"/>
  <c r="AK17" i="10"/>
  <c r="AK18" i="10"/>
  <c r="L20" i="10"/>
  <c r="L23" i="10"/>
  <c r="L26" i="10"/>
  <c r="M20" i="10"/>
  <c r="M23" i="10"/>
  <c r="M26" i="10"/>
  <c r="N20" i="10"/>
  <c r="N23" i="10"/>
  <c r="N26" i="10"/>
  <c r="O20" i="10"/>
  <c r="O23" i="10"/>
  <c r="O26" i="10"/>
  <c r="AK21" i="10"/>
  <c r="AK22" i="10"/>
  <c r="AK24" i="10"/>
  <c r="AK25" i="10"/>
  <c r="AK27" i="10"/>
  <c r="AK28" i="10"/>
  <c r="O34" i="10"/>
  <c r="AK35" i="10"/>
  <c r="AK36" i="10"/>
  <c r="AK37" i="10"/>
  <c r="AK38" i="10"/>
  <c r="AK74" i="5"/>
  <c r="AK75" i="5"/>
  <c r="O76" i="5"/>
  <c r="AK76" i="5" s="1"/>
  <c r="AK77" i="5"/>
  <c r="AK78" i="5"/>
  <c r="AK79" i="5"/>
  <c r="AK51" i="5"/>
  <c r="AK52" i="5"/>
  <c r="AK53" i="5"/>
  <c r="L56" i="5"/>
  <c r="M56" i="5"/>
  <c r="N56" i="5"/>
  <c r="O56" i="5"/>
  <c r="AK57" i="5"/>
  <c r="AK58" i="5"/>
  <c r="L60" i="5"/>
  <c r="L70" i="5"/>
  <c r="M60" i="5"/>
  <c r="M70" i="5"/>
  <c r="N60" i="5"/>
  <c r="N70" i="5"/>
  <c r="O60" i="5"/>
  <c r="O70" i="5"/>
  <c r="AK61" i="5"/>
  <c r="AK65" i="5"/>
  <c r="AK66" i="5"/>
  <c r="AK67" i="5"/>
  <c r="AK68" i="5"/>
  <c r="AK69" i="5"/>
  <c r="AK71" i="5"/>
  <c r="AK72" i="5"/>
  <c r="AK73" i="5"/>
  <c r="AK29" i="5"/>
  <c r="AK30" i="5"/>
  <c r="L31" i="5"/>
  <c r="M31" i="5"/>
  <c r="N31" i="5"/>
  <c r="O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L50" i="5"/>
  <c r="M50" i="5"/>
  <c r="N50" i="5"/>
  <c r="O50" i="5"/>
  <c r="L11" i="5"/>
  <c r="L19" i="5"/>
  <c r="L27" i="5"/>
  <c r="M11" i="5"/>
  <c r="M19" i="5"/>
  <c r="M27" i="5"/>
  <c r="N11" i="5"/>
  <c r="N19" i="5"/>
  <c r="N27" i="5"/>
  <c r="O11" i="5"/>
  <c r="O19" i="5"/>
  <c r="O27" i="5"/>
  <c r="AK6" i="5"/>
  <c r="AK7" i="5"/>
  <c r="AK8" i="5"/>
  <c r="AK9" i="5"/>
  <c r="AK10" i="5"/>
  <c r="AK12" i="5"/>
  <c r="AK13" i="5"/>
  <c r="AK14" i="5"/>
  <c r="AK15" i="5"/>
  <c r="AK16" i="5"/>
  <c r="AK17" i="5"/>
  <c r="AK20" i="5"/>
  <c r="AK21" i="5"/>
  <c r="AK22" i="5"/>
  <c r="AK23" i="5"/>
  <c r="AK24" i="5"/>
  <c r="AK25" i="5"/>
  <c r="AK26" i="5"/>
  <c r="AK28" i="5"/>
  <c r="H11" i="5"/>
  <c r="H19" i="5"/>
  <c r="H27" i="5"/>
  <c r="H31" i="5"/>
  <c r="H50" i="5"/>
  <c r="H56" i="5"/>
  <c r="H60" i="5"/>
  <c r="H70" i="5"/>
  <c r="I11" i="5"/>
  <c r="I19" i="5"/>
  <c r="I27" i="5"/>
  <c r="I31" i="5"/>
  <c r="I50" i="5"/>
  <c r="I56" i="5"/>
  <c r="I60" i="5"/>
  <c r="I70" i="5"/>
  <c r="J11" i="5"/>
  <c r="J19" i="5"/>
  <c r="J27" i="5"/>
  <c r="J31" i="5"/>
  <c r="J50" i="5"/>
  <c r="J56" i="5"/>
  <c r="J60" i="5"/>
  <c r="J70" i="5"/>
  <c r="K11" i="5"/>
  <c r="K19" i="5"/>
  <c r="K27" i="5"/>
  <c r="K31" i="5"/>
  <c r="K50" i="5"/>
  <c r="K56" i="5"/>
  <c r="K60" i="5"/>
  <c r="K70" i="5"/>
  <c r="L33" i="9"/>
  <c r="L36" i="9"/>
  <c r="L5" i="9"/>
  <c r="L20" i="9"/>
  <c r="L25" i="9"/>
  <c r="M33" i="9"/>
  <c r="M36" i="9"/>
  <c r="M5" i="9"/>
  <c r="M20" i="9"/>
  <c r="M25" i="9"/>
  <c r="N33" i="9"/>
  <c r="N36" i="9"/>
  <c r="N5" i="9"/>
  <c r="N18" i="9" s="1"/>
  <c r="N20" i="9"/>
  <c r="N25" i="9"/>
  <c r="O33" i="9"/>
  <c r="O36" i="9"/>
  <c r="O5" i="9"/>
  <c r="O20" i="9"/>
  <c r="O25" i="9"/>
  <c r="AJ21" i="9"/>
  <c r="AJ26" i="9"/>
  <c r="AJ34" i="9"/>
  <c r="AJ35" i="9"/>
  <c r="AJ37" i="9"/>
  <c r="AJ38" i="9"/>
  <c r="AJ6" i="9"/>
  <c r="AJ8" i="9"/>
  <c r="AJ9" i="9"/>
  <c r="AJ11" i="9"/>
  <c r="AJ12" i="9"/>
  <c r="AJ13" i="9"/>
  <c r="AJ14" i="9"/>
  <c r="AJ15" i="9"/>
  <c r="AJ17" i="9"/>
  <c r="F6" i="6"/>
  <c r="F5" i="6" s="1"/>
  <c r="G6" i="6"/>
  <c r="G5" i="6" s="1"/>
  <c r="H6" i="6"/>
  <c r="H5" i="6" s="1"/>
  <c r="I6" i="6"/>
  <c r="I5" i="6" s="1"/>
  <c r="J6" i="6"/>
  <c r="J5" i="6" s="1"/>
  <c r="K6" i="6"/>
  <c r="K5" i="6" s="1"/>
  <c r="D6" i="6"/>
  <c r="D5" i="6" s="1"/>
  <c r="E6" i="6"/>
  <c r="E5" i="6" s="1"/>
  <c r="F5" i="10"/>
  <c r="F12" i="10"/>
  <c r="F16" i="10"/>
  <c r="F20" i="10"/>
  <c r="F23" i="10"/>
  <c r="F26" i="10"/>
  <c r="F40" i="10"/>
  <c r="F33" i="10" s="1"/>
  <c r="G5" i="10"/>
  <c r="G12" i="10"/>
  <c r="G16" i="10"/>
  <c r="G20" i="10"/>
  <c r="G23" i="10"/>
  <c r="G26" i="10"/>
  <c r="G40" i="10"/>
  <c r="G33" i="10" s="1"/>
  <c r="H5" i="10"/>
  <c r="H12" i="10"/>
  <c r="H16" i="10"/>
  <c r="H20" i="10"/>
  <c r="H23" i="10"/>
  <c r="H26" i="10"/>
  <c r="H40" i="10"/>
  <c r="H33" i="10" s="1"/>
  <c r="I5" i="10"/>
  <c r="I12" i="10"/>
  <c r="I16" i="10"/>
  <c r="I20" i="10"/>
  <c r="I23" i="10"/>
  <c r="I26" i="10"/>
  <c r="I40" i="10"/>
  <c r="I33" i="10" s="1"/>
  <c r="J5" i="10"/>
  <c r="J12" i="10"/>
  <c r="J16" i="10"/>
  <c r="J20" i="10"/>
  <c r="J23" i="10"/>
  <c r="J26" i="10"/>
  <c r="J40" i="10"/>
  <c r="J33" i="10" s="1"/>
  <c r="K5" i="10"/>
  <c r="K12" i="10"/>
  <c r="K16" i="10"/>
  <c r="K20" i="10"/>
  <c r="K23" i="10"/>
  <c r="K26" i="10"/>
  <c r="K40" i="10"/>
  <c r="K33" i="10" s="1"/>
  <c r="D5" i="10"/>
  <c r="D12" i="10"/>
  <c r="D16" i="10"/>
  <c r="D20" i="10"/>
  <c r="D23" i="10"/>
  <c r="D26" i="10"/>
  <c r="D40" i="10"/>
  <c r="E5" i="10"/>
  <c r="E12" i="10"/>
  <c r="E16" i="10"/>
  <c r="E20" i="10"/>
  <c r="E23" i="10"/>
  <c r="E26" i="10"/>
  <c r="E40" i="10"/>
  <c r="E33" i="10" s="1"/>
  <c r="AJ42" i="10"/>
  <c r="AI42" i="10"/>
  <c r="AJ41" i="10"/>
  <c r="AI41" i="10"/>
  <c r="AJ39" i="10"/>
  <c r="AI39" i="10"/>
  <c r="AJ38" i="10"/>
  <c r="AI38" i="10"/>
  <c r="AJ37" i="10"/>
  <c r="AI37" i="10"/>
  <c r="AJ36" i="10"/>
  <c r="AI36" i="10"/>
  <c r="AJ35" i="10"/>
  <c r="AI35" i="10"/>
  <c r="AJ34" i="10"/>
  <c r="AI34" i="10"/>
  <c r="AJ28" i="10"/>
  <c r="AI28" i="10"/>
  <c r="AJ27" i="10"/>
  <c r="AI27" i="10"/>
  <c r="AJ25" i="10"/>
  <c r="AI25" i="10"/>
  <c r="AJ24" i="10"/>
  <c r="AI24" i="10"/>
  <c r="AJ22" i="10"/>
  <c r="AI22" i="10"/>
  <c r="AJ21" i="10"/>
  <c r="AI21" i="10"/>
  <c r="AJ18" i="10"/>
  <c r="AI18" i="10"/>
  <c r="AJ17" i="10"/>
  <c r="AI17" i="10"/>
  <c r="AJ15" i="10"/>
  <c r="AI15" i="10"/>
  <c r="AJ14" i="10"/>
  <c r="AI14" i="10"/>
  <c r="AJ13" i="10"/>
  <c r="AI13" i="10"/>
  <c r="AJ10" i="10"/>
  <c r="AI10" i="10"/>
  <c r="AJ9" i="10"/>
  <c r="AI9" i="10"/>
  <c r="AJ8" i="10"/>
  <c r="AI8" i="10"/>
  <c r="AJ7" i="10"/>
  <c r="AI7" i="10"/>
  <c r="AJ6" i="10"/>
  <c r="AI6" i="10"/>
  <c r="H10" i="9"/>
  <c r="I10" i="9"/>
  <c r="AI11" i="9"/>
  <c r="AI12" i="9"/>
  <c r="AI13" i="9"/>
  <c r="AI14" i="9"/>
  <c r="AI15" i="9"/>
  <c r="AI17" i="9"/>
  <c r="H5" i="9"/>
  <c r="I5" i="9"/>
  <c r="H20" i="9"/>
  <c r="I20" i="9"/>
  <c r="J20" i="9"/>
  <c r="K20" i="9"/>
  <c r="AI21" i="9"/>
  <c r="H25" i="9"/>
  <c r="I25" i="9"/>
  <c r="J25" i="9"/>
  <c r="K25" i="9"/>
  <c r="AI26" i="9"/>
  <c r="H33" i="9"/>
  <c r="I33" i="9"/>
  <c r="J33" i="9"/>
  <c r="K33" i="9"/>
  <c r="AI34" i="9"/>
  <c r="AI35" i="9"/>
  <c r="H36" i="9"/>
  <c r="I36" i="9"/>
  <c r="J36" i="9"/>
  <c r="K36" i="9"/>
  <c r="AI37" i="9"/>
  <c r="AI38" i="9"/>
  <c r="D10" i="9"/>
  <c r="E10" i="9"/>
  <c r="F10" i="9"/>
  <c r="G10" i="9"/>
  <c r="AH11" i="9"/>
  <c r="AH12" i="9"/>
  <c r="AH13" i="9"/>
  <c r="AH14" i="9"/>
  <c r="AH15" i="9"/>
  <c r="AH17" i="9"/>
  <c r="D5" i="9"/>
  <c r="E5" i="9"/>
  <c r="F5" i="9"/>
  <c r="G5" i="9"/>
  <c r="D20" i="9"/>
  <c r="E20" i="9"/>
  <c r="F20" i="9"/>
  <c r="G20" i="9"/>
  <c r="AH21" i="9"/>
  <c r="D25" i="9"/>
  <c r="E25" i="9"/>
  <c r="F25" i="9"/>
  <c r="G25" i="9"/>
  <c r="AH26" i="9"/>
  <c r="D33" i="9"/>
  <c r="E33" i="9"/>
  <c r="F33" i="9"/>
  <c r="G33" i="9"/>
  <c r="AH34" i="9"/>
  <c r="AH35" i="9"/>
  <c r="D36" i="9"/>
  <c r="E36" i="9"/>
  <c r="F36" i="9"/>
  <c r="G36" i="9"/>
  <c r="AH37" i="9"/>
  <c r="AH38" i="9"/>
  <c r="J5" i="9"/>
  <c r="J18" i="9" s="1"/>
  <c r="K5" i="9"/>
  <c r="K18" i="9" s="1"/>
  <c r="AJ7" i="6"/>
  <c r="AJ8" i="6"/>
  <c r="AJ46" i="6"/>
  <c r="AJ44" i="6"/>
  <c r="AJ48" i="6"/>
  <c r="AJ49" i="6"/>
  <c r="AJ50" i="6"/>
  <c r="AJ51" i="6"/>
  <c r="AJ53" i="6"/>
  <c r="AJ54" i="6"/>
  <c r="AJ55" i="6"/>
  <c r="AJ56" i="6"/>
  <c r="AJ57" i="6"/>
  <c r="AJ58" i="6"/>
  <c r="AJ59" i="6"/>
  <c r="H60" i="6"/>
  <c r="I60" i="6"/>
  <c r="J60" i="6"/>
  <c r="K60" i="6"/>
  <c r="AJ61" i="6"/>
  <c r="AJ62" i="6"/>
  <c r="AJ63" i="6"/>
  <c r="AJ64" i="6"/>
  <c r="AJ65" i="6"/>
  <c r="AJ66" i="6"/>
  <c r="AJ67" i="6"/>
  <c r="AJ68" i="6"/>
  <c r="AJ70" i="6"/>
  <c r="AJ71" i="6"/>
  <c r="AJ74" i="6"/>
  <c r="AJ75" i="6"/>
  <c r="AJ76" i="6"/>
  <c r="AJ77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I7" i="6"/>
  <c r="AI8" i="6"/>
  <c r="AI46" i="6"/>
  <c r="AI44" i="6"/>
  <c r="AI48" i="6"/>
  <c r="AI49" i="6"/>
  <c r="AI50" i="6"/>
  <c r="AI51" i="6"/>
  <c r="AI53" i="6"/>
  <c r="AI55" i="6"/>
  <c r="AI56" i="6"/>
  <c r="AI57" i="6"/>
  <c r="AI58" i="6"/>
  <c r="AI59" i="6"/>
  <c r="D60" i="6"/>
  <c r="E60" i="6"/>
  <c r="F60" i="6"/>
  <c r="G60" i="6"/>
  <c r="AI61" i="6"/>
  <c r="AI62" i="6"/>
  <c r="AI63" i="6"/>
  <c r="AI64" i="6"/>
  <c r="AI65" i="6"/>
  <c r="AI66" i="6"/>
  <c r="AI67" i="6"/>
  <c r="AI68" i="6"/>
  <c r="AI70" i="6"/>
  <c r="AI71" i="6"/>
  <c r="AI74" i="6"/>
  <c r="AI75" i="6"/>
  <c r="AI76" i="6"/>
  <c r="AI77" i="6"/>
  <c r="D78" i="6"/>
  <c r="AI79" i="6"/>
  <c r="AI80" i="6"/>
  <c r="AI81" i="6"/>
  <c r="AI82" i="6"/>
  <c r="AI83" i="6"/>
  <c r="AI84" i="6"/>
  <c r="AI85" i="6"/>
  <c r="AI87" i="6"/>
  <c r="AI88" i="6"/>
  <c r="AI89" i="6"/>
  <c r="AI90" i="6"/>
  <c r="AI91" i="6"/>
  <c r="AI92" i="6"/>
  <c r="AI93" i="6"/>
  <c r="AI94" i="6"/>
  <c r="AJ7" i="5"/>
  <c r="AJ8" i="5"/>
  <c r="AJ9" i="5"/>
  <c r="AJ10" i="5"/>
  <c r="AJ12" i="5"/>
  <c r="AJ13" i="5"/>
  <c r="AJ14" i="5"/>
  <c r="AJ15" i="5"/>
  <c r="AJ16" i="5"/>
  <c r="AJ17" i="5"/>
  <c r="AJ20" i="5"/>
  <c r="AJ21" i="5"/>
  <c r="AJ22" i="5"/>
  <c r="AJ23" i="5"/>
  <c r="AJ24" i="5"/>
  <c r="AJ25" i="5"/>
  <c r="AJ26" i="5"/>
  <c r="AJ28" i="5"/>
  <c r="AJ29" i="5"/>
  <c r="AJ30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51" i="5"/>
  <c r="AJ52" i="5"/>
  <c r="AJ53" i="5"/>
  <c r="AJ57" i="5"/>
  <c r="AJ58" i="5"/>
  <c r="AJ61" i="5"/>
  <c r="AJ65" i="5"/>
  <c r="AJ66" i="5"/>
  <c r="AJ67" i="5"/>
  <c r="AJ68" i="5"/>
  <c r="AJ69" i="5"/>
  <c r="AJ71" i="5"/>
  <c r="AJ72" i="5"/>
  <c r="AJ73" i="5"/>
  <c r="AJ74" i="5"/>
  <c r="AJ75" i="5"/>
  <c r="AJ76" i="5"/>
  <c r="AJ77" i="5"/>
  <c r="AJ78" i="5"/>
  <c r="AJ79" i="5"/>
  <c r="AI7" i="5"/>
  <c r="AI8" i="5"/>
  <c r="AI9" i="5"/>
  <c r="AI10" i="5"/>
  <c r="D11" i="5"/>
  <c r="E11" i="5"/>
  <c r="F11" i="5"/>
  <c r="G11" i="5"/>
  <c r="AI12" i="5"/>
  <c r="AI13" i="5"/>
  <c r="AI14" i="5"/>
  <c r="AI15" i="5"/>
  <c r="AI16" i="5"/>
  <c r="AI17" i="5"/>
  <c r="D19" i="5"/>
  <c r="D27" i="5"/>
  <c r="E19" i="5"/>
  <c r="E27" i="5"/>
  <c r="F19" i="5"/>
  <c r="F27" i="5"/>
  <c r="G19" i="5"/>
  <c r="G27" i="5"/>
  <c r="AI20" i="5"/>
  <c r="AI21" i="5"/>
  <c r="AI22" i="5"/>
  <c r="AI23" i="5"/>
  <c r="AI24" i="5"/>
  <c r="AI25" i="5"/>
  <c r="AI26" i="5"/>
  <c r="AI28" i="5"/>
  <c r="AI29" i="5"/>
  <c r="AI30" i="5"/>
  <c r="D31" i="5"/>
  <c r="E31" i="5"/>
  <c r="F31" i="5"/>
  <c r="G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D56" i="5"/>
  <c r="D50" i="5"/>
  <c r="E56" i="5"/>
  <c r="E50" i="5"/>
  <c r="F56" i="5"/>
  <c r="F50" i="5"/>
  <c r="G56" i="5"/>
  <c r="G50" i="5"/>
  <c r="AI51" i="5"/>
  <c r="AI52" i="5"/>
  <c r="AI53" i="5"/>
  <c r="AI57" i="5"/>
  <c r="AI58" i="5"/>
  <c r="D70" i="5"/>
  <c r="D60" i="5"/>
  <c r="E70" i="5"/>
  <c r="E60" i="5"/>
  <c r="F70" i="5"/>
  <c r="F60" i="5"/>
  <c r="G70" i="5"/>
  <c r="G60" i="5"/>
  <c r="AI61" i="5"/>
  <c r="AI65" i="5"/>
  <c r="AI66" i="5"/>
  <c r="AI67" i="5"/>
  <c r="AI68" i="5"/>
  <c r="AI69" i="5"/>
  <c r="AI71" i="5"/>
  <c r="AI72" i="5"/>
  <c r="AI73" i="5"/>
  <c r="AI74" i="5"/>
  <c r="AI75" i="5"/>
  <c r="AI76" i="5"/>
  <c r="AI78" i="5"/>
  <c r="AI79" i="5"/>
  <c r="AJ6" i="5"/>
  <c r="AI6" i="5"/>
  <c r="AJ11" i="5" l="1"/>
  <c r="AJ19" i="5"/>
  <c r="AJ70" i="5"/>
  <c r="M49" i="5"/>
  <c r="L49" i="5"/>
  <c r="AJ26" i="10"/>
  <c r="E49" i="5"/>
  <c r="M69" i="6"/>
  <c r="O30" i="9"/>
  <c r="M19" i="10"/>
  <c r="M4" i="10" s="1"/>
  <c r="AL34" i="10"/>
  <c r="S33" i="10"/>
  <c r="AJ56" i="5"/>
  <c r="K43" i="6"/>
  <c r="AJ16" i="10"/>
  <c r="AJ60" i="5"/>
  <c r="AJ50" i="5"/>
  <c r="AJ20" i="9"/>
  <c r="AI60" i="6"/>
  <c r="AK60" i="6"/>
  <c r="AJ40" i="10"/>
  <c r="AI16" i="10"/>
  <c r="AI12" i="10"/>
  <c r="AJ12" i="10"/>
  <c r="O33" i="10"/>
  <c r="AK33" i="10" s="1"/>
  <c r="AL26" i="10"/>
  <c r="AI26" i="10"/>
  <c r="AJ20" i="10"/>
  <c r="AL12" i="10"/>
  <c r="AJ31" i="5"/>
  <c r="AJ27" i="5"/>
  <c r="AI27" i="5"/>
  <c r="F18" i="5"/>
  <c r="F5" i="5" s="1"/>
  <c r="O18" i="5"/>
  <c r="O5" i="5" s="1"/>
  <c r="E18" i="5"/>
  <c r="E5" i="5" s="1"/>
  <c r="N59" i="5"/>
  <c r="O49" i="5"/>
  <c r="AI5" i="10"/>
  <c r="AJ5" i="10"/>
  <c r="AK10" i="9"/>
  <c r="AJ5" i="9"/>
  <c r="AK5" i="9"/>
  <c r="L18" i="9"/>
  <c r="G69" i="6"/>
  <c r="M18" i="9"/>
  <c r="I43" i="6"/>
  <c r="I18" i="9"/>
  <c r="H18" i="9"/>
  <c r="M30" i="9"/>
  <c r="AJ45" i="6"/>
  <c r="AJ6" i="6"/>
  <c r="AI6" i="6"/>
  <c r="AJ33" i="10"/>
  <c r="E30" i="9"/>
  <c r="AI47" i="6"/>
  <c r="AJ60" i="6"/>
  <c r="H43" i="6"/>
  <c r="K69" i="6"/>
  <c r="AI86" i="6"/>
  <c r="G43" i="6"/>
  <c r="AK46" i="6"/>
  <c r="F43" i="6"/>
  <c r="AL60" i="6"/>
  <c r="S19" i="10"/>
  <c r="AK20" i="10"/>
  <c r="AK26" i="10"/>
  <c r="AI40" i="10"/>
  <c r="AL20" i="10"/>
  <c r="D19" i="10"/>
  <c r="K19" i="10"/>
  <c r="K4" i="10" s="1"/>
  <c r="J19" i="10"/>
  <c r="J4" i="10" s="1"/>
  <c r="I19" i="10"/>
  <c r="I4" i="10" s="1"/>
  <c r="H19" i="10"/>
  <c r="H4" i="10" s="1"/>
  <c r="G19" i="10"/>
  <c r="G4" i="10" s="1"/>
  <c r="AI20" i="10"/>
  <c r="L19" i="10"/>
  <c r="L4" i="10" s="1"/>
  <c r="AI23" i="10"/>
  <c r="E19" i="10"/>
  <c r="E4" i="10" s="1"/>
  <c r="R19" i="10"/>
  <c r="R4" i="10" s="1"/>
  <c r="AJ23" i="10"/>
  <c r="AK40" i="10"/>
  <c r="Q19" i="10"/>
  <c r="Q4" i="10" s="1"/>
  <c r="AK12" i="10"/>
  <c r="P19" i="10"/>
  <c r="O19" i="10"/>
  <c r="AK34" i="10"/>
  <c r="F19" i="10"/>
  <c r="F4" i="10" s="1"/>
  <c r="N19" i="10"/>
  <c r="N4" i="10" s="1"/>
  <c r="K18" i="5"/>
  <c r="K5" i="5" s="1"/>
  <c r="D49" i="5"/>
  <c r="N49" i="5"/>
  <c r="K49" i="5"/>
  <c r="J49" i="5"/>
  <c r="I49" i="5"/>
  <c r="H49" i="5"/>
  <c r="AI60" i="5"/>
  <c r="AI56" i="5"/>
  <c r="AI70" i="5"/>
  <c r="F49" i="5"/>
  <c r="I18" i="5"/>
  <c r="I5" i="5" s="1"/>
  <c r="R49" i="5"/>
  <c r="J59" i="5"/>
  <c r="I59" i="5"/>
  <c r="AK70" i="5"/>
  <c r="AK56" i="5"/>
  <c r="AL56" i="5"/>
  <c r="S49" i="5"/>
  <c r="AL31" i="5"/>
  <c r="J18" i="5"/>
  <c r="J5" i="5" s="1"/>
  <c r="P49" i="5"/>
  <c r="K59" i="5"/>
  <c r="G49" i="5"/>
  <c r="G18" i="5"/>
  <c r="G5" i="5" s="1"/>
  <c r="D18" i="5"/>
  <c r="D5" i="5" s="1"/>
  <c r="AI11" i="5"/>
  <c r="AI31" i="5"/>
  <c r="Q49" i="5"/>
  <c r="N30" i="9"/>
  <c r="J30" i="9"/>
  <c r="J31" i="9" s="1"/>
  <c r="J40" i="9" s="1"/>
  <c r="AH25" i="9"/>
  <c r="AH33" i="9"/>
  <c r="R30" i="9"/>
  <c r="AI25" i="9"/>
  <c r="D30" i="9"/>
  <c r="G30" i="9"/>
  <c r="L30" i="9"/>
  <c r="K30" i="9"/>
  <c r="K31" i="9" s="1"/>
  <c r="K40" i="9" s="1"/>
  <c r="AI20" i="9"/>
  <c r="AH20" i="9"/>
  <c r="H30" i="9"/>
  <c r="F18" i="9"/>
  <c r="G18" i="9"/>
  <c r="D18" i="9"/>
  <c r="AH10" i="9"/>
  <c r="AI10" i="9"/>
  <c r="AI5" i="9"/>
  <c r="AH5" i="9"/>
  <c r="E18" i="9"/>
  <c r="L69" i="6"/>
  <c r="J69" i="6"/>
  <c r="AK86" i="6"/>
  <c r="AK78" i="6"/>
  <c r="AI78" i="6"/>
  <c r="F69" i="6"/>
  <c r="AJ73" i="6"/>
  <c r="E69" i="6"/>
  <c r="AJ78" i="6"/>
  <c r="AI73" i="6"/>
  <c r="AJ72" i="6"/>
  <c r="E43" i="6"/>
  <c r="J43" i="6"/>
  <c r="AJ47" i="6"/>
  <c r="AK47" i="6"/>
  <c r="D43" i="6"/>
  <c r="AI52" i="6"/>
  <c r="AJ52" i="6"/>
  <c r="AI45" i="6"/>
  <c r="AJ5" i="6"/>
  <c r="AI5" i="6"/>
  <c r="D33" i="10"/>
  <c r="AI33" i="10" s="1"/>
  <c r="AL5" i="10"/>
  <c r="AL76" i="5"/>
  <c r="E59" i="5"/>
  <c r="H59" i="5"/>
  <c r="D59" i="5"/>
  <c r="G59" i="5"/>
  <c r="L59" i="5"/>
  <c r="F59" i="5"/>
  <c r="O59" i="5"/>
  <c r="AK60" i="5"/>
  <c r="M59" i="5"/>
  <c r="AI50" i="5"/>
  <c r="AK31" i="5"/>
  <c r="N18" i="5"/>
  <c r="N5" i="5" s="1"/>
  <c r="AK27" i="5"/>
  <c r="AL27" i="5"/>
  <c r="H18" i="5"/>
  <c r="H5" i="5" s="1"/>
  <c r="M18" i="5"/>
  <c r="M5" i="5" s="1"/>
  <c r="AI19" i="5"/>
  <c r="AK11" i="5"/>
  <c r="AL11" i="5"/>
  <c r="AK36" i="9"/>
  <c r="AJ25" i="9"/>
  <c r="O18" i="9"/>
  <c r="AJ10" i="9"/>
  <c r="R18" i="9"/>
  <c r="AK73" i="6"/>
  <c r="AL86" i="6"/>
  <c r="L43" i="6"/>
  <c r="N43" i="6"/>
  <c r="AL40" i="10"/>
  <c r="AK16" i="10"/>
  <c r="AK5" i="10"/>
  <c r="AK23" i="10"/>
  <c r="AL16" i="10"/>
  <c r="R59" i="5"/>
  <c r="S59" i="5"/>
  <c r="AL70" i="5"/>
  <c r="AK50" i="5"/>
  <c r="L18" i="5"/>
  <c r="AL19" i="5"/>
  <c r="Q18" i="5"/>
  <c r="Q5" i="5" s="1"/>
  <c r="AK19" i="5"/>
  <c r="AL46" i="6"/>
  <c r="O43" i="6"/>
  <c r="AK45" i="6"/>
  <c r="AJ33" i="9"/>
  <c r="N69" i="6"/>
  <c r="O69" i="6"/>
  <c r="AK6" i="6"/>
  <c r="AK5" i="6"/>
  <c r="R43" i="6"/>
  <c r="AL47" i="6"/>
  <c r="M43" i="6"/>
  <c r="Q43" i="6"/>
  <c r="AK52" i="6"/>
  <c r="AK72" i="6"/>
  <c r="Q69" i="6"/>
  <c r="AL78" i="6"/>
  <c r="AL73" i="6"/>
  <c r="AL72" i="6"/>
  <c r="AL45" i="6"/>
  <c r="AL52" i="6"/>
  <c r="P43" i="6"/>
  <c r="AK33" i="9"/>
  <c r="S30" i="9"/>
  <c r="AK25" i="9"/>
  <c r="Q30" i="9"/>
  <c r="Q18" i="9"/>
  <c r="P18" i="9"/>
  <c r="R69" i="6"/>
  <c r="S69" i="6"/>
  <c r="P69" i="6"/>
  <c r="S43" i="6"/>
  <c r="AL6" i="6"/>
  <c r="AL5" i="6"/>
  <c r="P33" i="10"/>
  <c r="AL23" i="10"/>
  <c r="Q59" i="5"/>
  <c r="P59" i="5"/>
  <c r="AL60" i="5"/>
  <c r="AL50" i="5"/>
  <c r="R18" i="5"/>
  <c r="R5" i="5" s="1"/>
  <c r="S18" i="5"/>
  <c r="S5" i="5" s="1"/>
  <c r="P18" i="5"/>
  <c r="S18" i="9"/>
  <c r="P30" i="9"/>
  <c r="AI33" i="9"/>
  <c r="AK20" i="9"/>
  <c r="F30" i="9"/>
  <c r="AI36" i="9"/>
  <c r="I30" i="9"/>
  <c r="AJ36" i="9"/>
  <c r="AH36" i="9"/>
  <c r="I69" i="6"/>
  <c r="H69" i="6"/>
  <c r="D69" i="6"/>
  <c r="AI72" i="6"/>
  <c r="J43" i="9" l="1"/>
  <c r="S4" i="10"/>
  <c r="O31" i="9"/>
  <c r="M4" i="6"/>
  <c r="AL19" i="10"/>
  <c r="K4" i="6"/>
  <c r="E4" i="5"/>
  <c r="AL49" i="5"/>
  <c r="O4" i="10"/>
  <c r="M4" i="5"/>
  <c r="AK49" i="5"/>
  <c r="AJ49" i="5"/>
  <c r="N4" i="5"/>
  <c r="AJ59" i="5"/>
  <c r="J4" i="5"/>
  <c r="I4" i="5"/>
  <c r="AI49" i="5"/>
  <c r="K4" i="5"/>
  <c r="AI18" i="9"/>
  <c r="I4" i="6"/>
  <c r="AJ43" i="6"/>
  <c r="D31" i="9"/>
  <c r="AJ30" i="9"/>
  <c r="M31" i="9"/>
  <c r="G4" i="6"/>
  <c r="H31" i="9"/>
  <c r="S31" i="9"/>
  <c r="S40" i="9" s="1"/>
  <c r="L31" i="9"/>
  <c r="L40" i="9" s="1"/>
  <c r="D4" i="10"/>
  <c r="AI4" i="10" s="1"/>
  <c r="F4" i="5"/>
  <c r="K43" i="9"/>
  <c r="N31" i="9"/>
  <c r="F31" i="9"/>
  <c r="F40" i="9" s="1"/>
  <c r="F43" i="9" s="1"/>
  <c r="F4" i="6"/>
  <c r="R4" i="6"/>
  <c r="S4" i="6"/>
  <c r="AI43" i="6"/>
  <c r="E4" i="6"/>
  <c r="AL69" i="6"/>
  <c r="AK69" i="6"/>
  <c r="J4" i="6"/>
  <c r="AJ69" i="6"/>
  <c r="L4" i="6"/>
  <c r="AI19" i="10"/>
  <c r="AJ4" i="10"/>
  <c r="AJ19" i="10"/>
  <c r="AL33" i="10"/>
  <c r="AK19" i="10"/>
  <c r="AI18" i="5"/>
  <c r="AJ18" i="5"/>
  <c r="AI30" i="9"/>
  <c r="R31" i="9"/>
  <c r="G31" i="9"/>
  <c r="AK30" i="9"/>
  <c r="AH30" i="9"/>
  <c r="AH18" i="9"/>
  <c r="E31" i="9"/>
  <c r="E40" i="9" s="1"/>
  <c r="E43" i="9" s="1"/>
  <c r="AI69" i="6"/>
  <c r="H4" i="6"/>
  <c r="N4" i="6"/>
  <c r="AK43" i="6"/>
  <c r="S4" i="5"/>
  <c r="AI59" i="5"/>
  <c r="G4" i="5"/>
  <c r="AK59" i="5"/>
  <c r="D4" i="5"/>
  <c r="O4" i="5"/>
  <c r="R4" i="5"/>
  <c r="AK18" i="5"/>
  <c r="L5" i="5"/>
  <c r="L4" i="5" s="1"/>
  <c r="AI5" i="5"/>
  <c r="H4" i="5"/>
  <c r="AJ5" i="5"/>
  <c r="Q31" i="9"/>
  <c r="O4" i="6"/>
  <c r="P4" i="10"/>
  <c r="AL4" i="10" s="1"/>
  <c r="AK4" i="10"/>
  <c r="Q4" i="6"/>
  <c r="AL43" i="6"/>
  <c r="AK18" i="9"/>
  <c r="P4" i="6"/>
  <c r="AL59" i="5"/>
  <c r="Q4" i="5"/>
  <c r="P5" i="5"/>
  <c r="AL18" i="5"/>
  <c r="I31" i="9"/>
  <c r="AJ18" i="9"/>
  <c r="P31" i="9"/>
  <c r="P40" i="9" s="1"/>
  <c r="D4" i="6"/>
  <c r="N40" i="9" l="1"/>
  <c r="N43" i="9" s="1"/>
  <c r="I40" i="9"/>
  <c r="I43" i="9" s="1"/>
  <c r="G40" i="9"/>
  <c r="G43" i="9" s="1"/>
  <c r="R40" i="9"/>
  <c r="R43" i="9" s="1"/>
  <c r="Q40" i="9"/>
  <c r="Q43" i="9" s="1"/>
  <c r="M40" i="9"/>
  <c r="O40" i="9"/>
  <c r="O43" i="9" s="1"/>
  <c r="H40" i="9"/>
  <c r="AI40" i="9" s="1"/>
  <c r="AI43" i="9" s="1"/>
  <c r="AJ4" i="5"/>
  <c r="S43" i="9"/>
  <c r="AL43" i="9"/>
  <c r="D40" i="9"/>
  <c r="D43" i="9" s="1"/>
  <c r="AJ31" i="9"/>
  <c r="AJ4" i="6"/>
  <c r="AK4" i="6"/>
  <c r="AI4" i="6"/>
  <c r="AK5" i="5"/>
  <c r="AI4" i="5"/>
  <c r="AH31" i="9"/>
  <c r="AI31" i="9"/>
  <c r="AK4" i="5"/>
  <c r="AL4" i="6"/>
  <c r="L43" i="9"/>
  <c r="P4" i="5"/>
  <c r="AL4" i="5" s="1"/>
  <c r="AL5" i="5"/>
  <c r="AK31" i="9"/>
  <c r="AJ40" i="9" l="1"/>
  <c r="AJ43" i="9" s="1"/>
  <c r="H43" i="9"/>
  <c r="M43" i="9"/>
  <c r="AH40" i="9"/>
  <c r="AH43" i="9" s="1"/>
  <c r="AK40" i="9"/>
  <c r="AK43" i="9" s="1"/>
  <c r="P43" i="9"/>
</calcChain>
</file>

<file path=xl/sharedStrings.xml><?xml version="1.0" encoding="utf-8"?>
<sst xmlns="http://schemas.openxmlformats.org/spreadsheetml/2006/main" count="2593" uniqueCount="408">
  <si>
    <t>TRANSACTIONS AFFECTING NET WORTH:</t>
  </si>
  <si>
    <t>GOB</t>
  </si>
  <si>
    <t>TRANSACTIONS IN NONFINANCIAL ASSETS:</t>
  </si>
  <si>
    <t>NLB</t>
  </si>
  <si>
    <t>Accounting method: CASH</t>
  </si>
  <si>
    <t>31B</t>
  </si>
  <si>
    <t>311B</t>
  </si>
  <si>
    <t>312B</t>
  </si>
  <si>
    <t>313B</t>
  </si>
  <si>
    <t>314B</t>
  </si>
  <si>
    <t>31A</t>
  </si>
  <si>
    <t>311A</t>
  </si>
  <si>
    <t>312A</t>
  </si>
  <si>
    <t>313A</t>
  </si>
  <si>
    <t>314A</t>
  </si>
  <si>
    <t>TRANSACTIONS IN FINANCIAL ASSETS AND LIABILITIES (Net FINANCING):</t>
  </si>
  <si>
    <t>2</t>
  </si>
  <si>
    <t>21</t>
  </si>
  <si>
    <t>211</t>
  </si>
  <si>
    <t>212</t>
  </si>
  <si>
    <t>2121</t>
  </si>
  <si>
    <t>2122</t>
  </si>
  <si>
    <t>22</t>
  </si>
  <si>
    <t>23</t>
  </si>
  <si>
    <t>24</t>
  </si>
  <si>
    <t>241</t>
  </si>
  <si>
    <t>242</t>
  </si>
  <si>
    <t>243</t>
  </si>
  <si>
    <t>25</t>
  </si>
  <si>
    <t>251</t>
  </si>
  <si>
    <t>252</t>
  </si>
  <si>
    <t>26</t>
  </si>
  <si>
    <t>261</t>
  </si>
  <si>
    <t>2611</t>
  </si>
  <si>
    <t>2612</t>
  </si>
  <si>
    <t>262</t>
  </si>
  <si>
    <t>2621</t>
  </si>
  <si>
    <t>2622</t>
  </si>
  <si>
    <t>263</t>
  </si>
  <si>
    <t>2631</t>
  </si>
  <si>
    <t>2632</t>
  </si>
  <si>
    <t>27</t>
  </si>
  <si>
    <t>271</t>
  </si>
  <si>
    <t>272</t>
  </si>
  <si>
    <t>273</t>
  </si>
  <si>
    <t>28</t>
  </si>
  <si>
    <t>281</t>
  </si>
  <si>
    <t>282</t>
  </si>
  <si>
    <t>2821</t>
  </si>
  <si>
    <t>2822</t>
  </si>
  <si>
    <t>3</t>
  </si>
  <si>
    <t>31</t>
  </si>
  <si>
    <t>311</t>
  </si>
  <si>
    <t>311C</t>
  </si>
  <si>
    <t>3111</t>
  </si>
  <si>
    <t>3111A</t>
  </si>
  <si>
    <t>3111B</t>
  </si>
  <si>
    <t>3111C</t>
  </si>
  <si>
    <t>3112</t>
  </si>
  <si>
    <t>3112A</t>
  </si>
  <si>
    <t>3112B</t>
  </si>
  <si>
    <t>3112C</t>
  </si>
  <si>
    <t>3113</t>
  </si>
  <si>
    <t>3113A</t>
  </si>
  <si>
    <t>3113B</t>
  </si>
  <si>
    <t>3113C</t>
  </si>
  <si>
    <t>312</t>
  </si>
  <si>
    <t>3121</t>
  </si>
  <si>
    <t>Strategic stocks</t>
  </si>
  <si>
    <t>3122</t>
  </si>
  <si>
    <t>Other Inventories</t>
  </si>
  <si>
    <t>313</t>
  </si>
  <si>
    <t>314</t>
  </si>
  <si>
    <t>3141</t>
  </si>
  <si>
    <t>3141A</t>
  </si>
  <si>
    <t>3141B</t>
  </si>
  <si>
    <t>3142</t>
  </si>
  <si>
    <t>3142A</t>
  </si>
  <si>
    <t>3142B</t>
  </si>
  <si>
    <t>3143</t>
  </si>
  <si>
    <t>3143A</t>
  </si>
  <si>
    <t>3143B</t>
  </si>
  <si>
    <t>3144</t>
  </si>
  <si>
    <t>3144A</t>
  </si>
  <si>
    <t>3144B</t>
  </si>
  <si>
    <t>32</t>
  </si>
  <si>
    <t>3202</t>
  </si>
  <si>
    <t>3203</t>
  </si>
  <si>
    <t>3204</t>
  </si>
  <si>
    <t>3205</t>
  </si>
  <si>
    <t>3206</t>
  </si>
  <si>
    <t>3207</t>
  </si>
  <si>
    <t>3208</t>
  </si>
  <si>
    <t>321</t>
  </si>
  <si>
    <t>3212</t>
  </si>
  <si>
    <t>3213</t>
  </si>
  <si>
    <t>3214</t>
  </si>
  <si>
    <t>3215</t>
  </si>
  <si>
    <t>3216</t>
  </si>
  <si>
    <t>3217</t>
  </si>
  <si>
    <t>3218</t>
  </si>
  <si>
    <t>322</t>
  </si>
  <si>
    <t>3222</t>
  </si>
  <si>
    <t>3223</t>
  </si>
  <si>
    <t>3224</t>
  </si>
  <si>
    <t>3225</t>
  </si>
  <si>
    <t>3226</t>
  </si>
  <si>
    <t>3227</t>
  </si>
  <si>
    <t>3228</t>
  </si>
  <si>
    <t>33</t>
  </si>
  <si>
    <t>3302</t>
  </si>
  <si>
    <t>3303</t>
  </si>
  <si>
    <t>3304</t>
  </si>
  <si>
    <t>3305</t>
  </si>
  <si>
    <t>3306</t>
  </si>
  <si>
    <t>3307</t>
  </si>
  <si>
    <t>3308</t>
  </si>
  <si>
    <t>331</t>
  </si>
  <si>
    <t>3312</t>
  </si>
  <si>
    <t>3313</t>
  </si>
  <si>
    <t>3314</t>
  </si>
  <si>
    <t>3315</t>
  </si>
  <si>
    <t>3316</t>
  </si>
  <si>
    <t>3317</t>
  </si>
  <si>
    <t>3318</t>
  </si>
  <si>
    <t>332</t>
  </si>
  <si>
    <t>3322</t>
  </si>
  <si>
    <t>3323</t>
  </si>
  <si>
    <t>3324</t>
  </si>
  <si>
    <t>3325</t>
  </si>
  <si>
    <t>3326</t>
  </si>
  <si>
    <t>3327</t>
  </si>
  <si>
    <t>3328</t>
  </si>
  <si>
    <t>1</t>
  </si>
  <si>
    <t>11</t>
  </si>
  <si>
    <t>111</t>
  </si>
  <si>
    <t>1111</t>
  </si>
  <si>
    <t>1112</t>
  </si>
  <si>
    <t>1113</t>
  </si>
  <si>
    <t>112</t>
  </si>
  <si>
    <t>113</t>
  </si>
  <si>
    <t>1131</t>
  </si>
  <si>
    <t>1132</t>
  </si>
  <si>
    <t>1133</t>
  </si>
  <si>
    <t>1134</t>
  </si>
  <si>
    <t>1135</t>
  </si>
  <si>
    <t>1136</t>
  </si>
  <si>
    <t>114</t>
  </si>
  <si>
    <t>1141</t>
  </si>
  <si>
    <t>11411</t>
  </si>
  <si>
    <t>11412</t>
  </si>
  <si>
    <t>11413</t>
  </si>
  <si>
    <t>1142</t>
  </si>
  <si>
    <t>1143</t>
  </si>
  <si>
    <t>1144</t>
  </si>
  <si>
    <t>1145</t>
  </si>
  <si>
    <t>11451</t>
  </si>
  <si>
    <t>11452</t>
  </si>
  <si>
    <t>1146</t>
  </si>
  <si>
    <t>115</t>
  </si>
  <si>
    <t>1151</t>
  </si>
  <si>
    <t>1152</t>
  </si>
  <si>
    <t>1153</t>
  </si>
  <si>
    <t>1154</t>
  </si>
  <si>
    <t>1155</t>
  </si>
  <si>
    <t>1156</t>
  </si>
  <si>
    <t>116</t>
  </si>
  <si>
    <t>12</t>
  </si>
  <si>
    <t>121</t>
  </si>
  <si>
    <t>1211</t>
  </si>
  <si>
    <t>1212</t>
  </si>
  <si>
    <t>1213</t>
  </si>
  <si>
    <t>1214</t>
  </si>
  <si>
    <t>122</t>
  </si>
  <si>
    <t>1221</t>
  </si>
  <si>
    <t>1222</t>
  </si>
  <si>
    <t>1223</t>
  </si>
  <si>
    <t>13</t>
  </si>
  <si>
    <t>131</t>
  </si>
  <si>
    <t>1311</t>
  </si>
  <si>
    <t>1312</t>
  </si>
  <si>
    <t>132</t>
  </si>
  <si>
    <t>1321</t>
  </si>
  <si>
    <t>1322</t>
  </si>
  <si>
    <t>133</t>
  </si>
  <si>
    <t>1331</t>
  </si>
  <si>
    <t>1332</t>
  </si>
  <si>
    <t>14</t>
  </si>
  <si>
    <t>141</t>
  </si>
  <si>
    <t>1411</t>
  </si>
  <si>
    <t>1412</t>
  </si>
  <si>
    <t>1413</t>
  </si>
  <si>
    <t>1414</t>
  </si>
  <si>
    <t>1415</t>
  </si>
  <si>
    <t>142</t>
  </si>
  <si>
    <t>1421</t>
  </si>
  <si>
    <t>1422</t>
  </si>
  <si>
    <t>1423</t>
  </si>
  <si>
    <t>1424</t>
  </si>
  <si>
    <t>143</t>
  </si>
  <si>
    <t>144</t>
  </si>
  <si>
    <t>1441</t>
  </si>
  <si>
    <t>1442</t>
  </si>
  <si>
    <t>145</t>
  </si>
  <si>
    <t xml:space="preserve">Revenue </t>
  </si>
  <si>
    <t xml:space="preserve">Taxes </t>
  </si>
  <si>
    <t xml:space="preserve">Social contributions </t>
  </si>
  <si>
    <t xml:space="preserve">Grants </t>
  </si>
  <si>
    <t xml:space="preserve">Other revenue </t>
  </si>
  <si>
    <t xml:space="preserve">Expense </t>
  </si>
  <si>
    <t>Compensation of employees</t>
  </si>
  <si>
    <t xml:space="preserve">Use of goods and services </t>
  </si>
  <si>
    <t xml:space="preserve">Interest </t>
  </si>
  <si>
    <t xml:space="preserve">Subsidies </t>
  </si>
  <si>
    <t xml:space="preserve">Social benefits </t>
  </si>
  <si>
    <t xml:space="preserve">Other expense </t>
  </si>
  <si>
    <t xml:space="preserve">Fixed assets </t>
  </si>
  <si>
    <t>Change in inventories</t>
  </si>
  <si>
    <t xml:space="preserve">Valuables </t>
  </si>
  <si>
    <t xml:space="preserve">Nonproduced assets </t>
  </si>
  <si>
    <t xml:space="preserve">Foreign </t>
  </si>
  <si>
    <t xml:space="preserve">Domestic </t>
  </si>
  <si>
    <t xml:space="preserve">(Memo item: Net cash inflow from financing activities  (-32x+33)) </t>
  </si>
  <si>
    <t xml:space="preserve">Change in inventories </t>
  </si>
  <si>
    <t>Nonproduced assets</t>
  </si>
  <si>
    <t xml:space="preserve">Net lending / borrowing  (1-2+NOBz-31) </t>
  </si>
  <si>
    <t xml:space="preserve">REVENUE </t>
  </si>
  <si>
    <t xml:space="preserve">Taxes on income, profits, and capital gains </t>
  </si>
  <si>
    <t xml:space="preserve">Payable by individuals </t>
  </si>
  <si>
    <t xml:space="preserve">Payable by corporations and other enterprises </t>
  </si>
  <si>
    <t xml:space="preserve">Taxes on payroll and workforce </t>
  </si>
  <si>
    <t xml:space="preserve">Miscellaneous and unidentified revenue </t>
  </si>
  <si>
    <t xml:space="preserve">Taxes on property </t>
  </si>
  <si>
    <t xml:space="preserve">Recurrent taxes on immovable property </t>
  </si>
  <si>
    <t xml:space="preserve">Recurrent taxes on net wealth </t>
  </si>
  <si>
    <t xml:space="preserve">Estate, inheritance, and gift taxes </t>
  </si>
  <si>
    <t xml:space="preserve">Taxes on financial and capital transactions </t>
  </si>
  <si>
    <t xml:space="preserve">Other nonrecurrent taxes on property </t>
  </si>
  <si>
    <t xml:space="preserve">Other recurrent taxes on property </t>
  </si>
  <si>
    <t xml:space="preserve">Taxes on goods and services </t>
  </si>
  <si>
    <t xml:space="preserve">General taxes on goods and services </t>
  </si>
  <si>
    <t xml:space="preserve">Value-added taxes </t>
  </si>
  <si>
    <t xml:space="preserve">Sales taxes </t>
  </si>
  <si>
    <t xml:space="preserve">Turnover &amp; other general taxes on G &amp; S </t>
  </si>
  <si>
    <t xml:space="preserve">Excises </t>
  </si>
  <si>
    <t xml:space="preserve">Profits of fiscal monopolies </t>
  </si>
  <si>
    <t xml:space="preserve">Taxes on specific services </t>
  </si>
  <si>
    <t xml:space="preserve">Taxes on use of goods, permission to use goods </t>
  </si>
  <si>
    <t xml:space="preserve">Motor vehicles taxes </t>
  </si>
  <si>
    <t xml:space="preserve">Other </t>
  </si>
  <si>
    <t xml:space="preserve">Other taxes on goods and services </t>
  </si>
  <si>
    <t xml:space="preserve">Taxes on international trade and transactions </t>
  </si>
  <si>
    <t xml:space="preserve">Customs and other import duties </t>
  </si>
  <si>
    <t xml:space="preserve">Taxes on exports </t>
  </si>
  <si>
    <t xml:space="preserve">Profits of export or import monopolies </t>
  </si>
  <si>
    <t xml:space="preserve">Exchange profits </t>
  </si>
  <si>
    <t xml:space="preserve">Exchange taxes </t>
  </si>
  <si>
    <t xml:space="preserve">Other taxes on international trade and transactions </t>
  </si>
  <si>
    <t xml:space="preserve">Other taxes </t>
  </si>
  <si>
    <t xml:space="preserve">Social security contributions </t>
  </si>
  <si>
    <t xml:space="preserve">Employee contributions </t>
  </si>
  <si>
    <t xml:space="preserve">Employer contributions </t>
  </si>
  <si>
    <t xml:space="preserve">Self-employed or nonemployed contributions </t>
  </si>
  <si>
    <t xml:space="preserve">Unallocable contributions </t>
  </si>
  <si>
    <t xml:space="preserve">Other social contributions </t>
  </si>
  <si>
    <t xml:space="preserve">Imputed contributions </t>
  </si>
  <si>
    <t xml:space="preserve">Current </t>
  </si>
  <si>
    <t xml:space="preserve">Capital </t>
  </si>
  <si>
    <t xml:space="preserve">From foreign governments </t>
  </si>
  <si>
    <t xml:space="preserve">From international organizations </t>
  </si>
  <si>
    <t xml:space="preserve">From other general government units </t>
  </si>
  <si>
    <t xml:space="preserve">Property income </t>
  </si>
  <si>
    <t xml:space="preserve">Dividends </t>
  </si>
  <si>
    <t xml:space="preserve">Withdrawals from income of quasi-corporations </t>
  </si>
  <si>
    <t xml:space="preserve">Property income attrib. to insurance policyholders </t>
  </si>
  <si>
    <t xml:space="preserve">Rent </t>
  </si>
  <si>
    <t xml:space="preserve">Sales of goods and services </t>
  </si>
  <si>
    <t xml:space="preserve">Sales of market establishments </t>
  </si>
  <si>
    <t xml:space="preserve">Administrative fees </t>
  </si>
  <si>
    <t xml:space="preserve">Incidental sales by nonmarket establishments </t>
  </si>
  <si>
    <t xml:space="preserve">Imputed sales of goods and services </t>
  </si>
  <si>
    <t xml:space="preserve">Fines, penalties, and forfeits </t>
  </si>
  <si>
    <t xml:space="preserve">Voluntary transfers other than grants </t>
  </si>
  <si>
    <t xml:space="preserve">EXPENSE </t>
  </si>
  <si>
    <t xml:space="preserve">Compensation of employees </t>
  </si>
  <si>
    <t xml:space="preserve">Wages and salaries </t>
  </si>
  <si>
    <t xml:space="preserve">Consumption of fixed capital </t>
  </si>
  <si>
    <t xml:space="preserve">To nonresidents </t>
  </si>
  <si>
    <t xml:space="preserve">To residents other than general government </t>
  </si>
  <si>
    <t xml:space="preserve">To other general government units </t>
  </si>
  <si>
    <t xml:space="preserve">Property expense other than interest </t>
  </si>
  <si>
    <t xml:space="preserve">Miscellaneous other expense </t>
  </si>
  <si>
    <t xml:space="preserve">Acquisitions: fixed assets </t>
  </si>
  <si>
    <t>Disposals: fixed assets</t>
  </si>
  <si>
    <t xml:space="preserve">Loans [3214+3224] </t>
  </si>
  <si>
    <t xml:space="preserve">Shares and other equity [3215+3225] </t>
  </si>
  <si>
    <t xml:space="preserve">Insurance technical reserves [3216+3226] </t>
  </si>
  <si>
    <t xml:space="preserve">Loans </t>
  </si>
  <si>
    <t xml:space="preserve">Shares and other equity </t>
  </si>
  <si>
    <t xml:space="preserve">Net incurrence of liabilities [331+332] </t>
  </si>
  <si>
    <t xml:space="preserve">Securities other than shares [3313+3323] </t>
  </si>
  <si>
    <t xml:space="preserve">Loans [3314+3324] </t>
  </si>
  <si>
    <t xml:space="preserve">Securities other than shares </t>
  </si>
  <si>
    <t xml:space="preserve">Net acquisition of financial assets [321+322+323] </t>
  </si>
  <si>
    <t>Interest from nonresidents</t>
  </si>
  <si>
    <t>Interest other than general government</t>
  </si>
  <si>
    <t>Interest from other general government units</t>
  </si>
  <si>
    <t>Reinvestment earning from foreign direct investment</t>
  </si>
  <si>
    <t>Dividends (public corporations only)</t>
  </si>
  <si>
    <t>Property expense for investment income disbursements</t>
  </si>
  <si>
    <t>Rent</t>
  </si>
  <si>
    <t>Reinvestment earning on foreign direct investment</t>
  </si>
  <si>
    <t>Q1</t>
  </si>
  <si>
    <t>Q2</t>
  </si>
  <si>
    <t>Q3</t>
  </si>
  <si>
    <t>Q4</t>
  </si>
  <si>
    <t xml:space="preserve">Actual social contributions </t>
  </si>
  <si>
    <t>Imputed social contributions</t>
  </si>
  <si>
    <t>Subsidies</t>
  </si>
  <si>
    <t xml:space="preserve">To public corporations </t>
  </si>
  <si>
    <t>To private enterprises</t>
  </si>
  <si>
    <t>To foreign governments</t>
  </si>
  <si>
    <t>Current</t>
  </si>
  <si>
    <t>To international organizations</t>
  </si>
  <si>
    <t>Capital</t>
  </si>
  <si>
    <t xml:space="preserve">Social security benefits </t>
  </si>
  <si>
    <t>Social assistance benefits</t>
  </si>
  <si>
    <t xml:space="preserve">Employer social benefits </t>
  </si>
  <si>
    <t xml:space="preserve">Consumption of fixed capital (CFC): fixed assets </t>
  </si>
  <si>
    <t xml:space="preserve">Buildings and structures </t>
  </si>
  <si>
    <t>Acquisitions: buildings and structures</t>
  </si>
  <si>
    <t>Disposals: buildings and structures</t>
  </si>
  <si>
    <t>CFC: buildings and structures</t>
  </si>
  <si>
    <t xml:space="preserve">Machinery and equipment  </t>
  </si>
  <si>
    <t>Acquisitions: machinery and equipment</t>
  </si>
  <si>
    <t xml:space="preserve">Disposals: machinery and equipment </t>
  </si>
  <si>
    <t>CFC: machinery and equipment</t>
  </si>
  <si>
    <t>Other fixed assets</t>
  </si>
  <si>
    <t xml:space="preserve">Disposals: other fixed assets </t>
  </si>
  <si>
    <t xml:space="preserve">CFC: other fixed assets </t>
  </si>
  <si>
    <t>Inventories</t>
  </si>
  <si>
    <t xml:space="preserve">Acquisitions: other fixed assets </t>
  </si>
  <si>
    <t>Acquisitions: valuables</t>
  </si>
  <si>
    <t>Disposals: valuables</t>
  </si>
  <si>
    <t>Acquisitions: nonproduced assets</t>
  </si>
  <si>
    <t xml:space="preserve">Disposals: nonproduced assets </t>
  </si>
  <si>
    <t>Land</t>
  </si>
  <si>
    <t>Acquisitions: land</t>
  </si>
  <si>
    <t>Disposals: land</t>
  </si>
  <si>
    <t xml:space="preserve">Subsoil assets </t>
  </si>
  <si>
    <t>Acquisitions: subsoil assets</t>
  </si>
  <si>
    <t xml:space="preserve">Disposals: subsoil assets </t>
  </si>
  <si>
    <t>Other naturally occurring assets</t>
  </si>
  <si>
    <t xml:space="preserve">Acquisitions: other naturally occurring assets </t>
  </si>
  <si>
    <t>Disposals: other naturally occurring assets</t>
  </si>
  <si>
    <t>Intangible nonproduced assets</t>
  </si>
  <si>
    <t>Acquisitions: intangible nonproduced assets</t>
  </si>
  <si>
    <t>Disposals: intangible nonproduced assets</t>
  </si>
  <si>
    <t>Monetary gold and SDRs</t>
  </si>
  <si>
    <t>Currency and deposits [3212+3222]</t>
  </si>
  <si>
    <t xml:space="preserve">Securities other than shares [3213+3223] </t>
  </si>
  <si>
    <t>Financial derivatives [3217+3227]</t>
  </si>
  <si>
    <t xml:space="preserve">Other accounts receivable [3218+3228] </t>
  </si>
  <si>
    <t>Currency and deposits</t>
  </si>
  <si>
    <t>Insurance technical reserves</t>
  </si>
  <si>
    <t>Financial derivatives</t>
  </si>
  <si>
    <t xml:space="preserve">Other accounts receivable </t>
  </si>
  <si>
    <t>Securities other than shares</t>
  </si>
  <si>
    <t xml:space="preserve">Insurance technical reserves </t>
  </si>
  <si>
    <t xml:space="preserve">Financial derivatives </t>
  </si>
  <si>
    <t>Special Drawing Rights (SDRs) [3321]</t>
  </si>
  <si>
    <t xml:space="preserve">Currency and deposits [3312+3322] </t>
  </si>
  <si>
    <t xml:space="preserve">Shares and other equity [3315+3325] </t>
  </si>
  <si>
    <t>Insurance technical reserves [3316+3326]</t>
  </si>
  <si>
    <t xml:space="preserve">Financial derivatives [3317+3327] </t>
  </si>
  <si>
    <t xml:space="preserve">Other accounts receivable [3318+3328] </t>
  </si>
  <si>
    <t xml:space="preserve">Currency and deposits </t>
  </si>
  <si>
    <t xml:space="preserve">Other accounts payable </t>
  </si>
  <si>
    <t>Special Drawing Rights (SDRs)</t>
  </si>
  <si>
    <t>TABLE 1: Total Revenue</t>
  </si>
  <si>
    <t>...</t>
  </si>
  <si>
    <t>Nominal GDP (Lao data) (B)</t>
  </si>
  <si>
    <t>Fiscal data discrepancies (in term of GDP) ((A)/(B))</t>
  </si>
  <si>
    <t xml:space="preserve"> </t>
  </si>
  <si>
    <t>Taxes on financial and capital transactions</t>
  </si>
  <si>
    <t>Withdrawals from income of quasi-corp. (public corp. only)</t>
  </si>
  <si>
    <t xml:space="preserve">Unallocable </t>
  </si>
  <si>
    <t>TABLE 2: Total Expense</t>
  </si>
  <si>
    <t>Table 3: Transactions in Assets and Liabilities</t>
  </si>
  <si>
    <t>Statement I: Statement of Government Operations</t>
  </si>
  <si>
    <t>NA</t>
  </si>
  <si>
    <t>Annual GFS for Budgetary Central Government (with breakdown of other expense)</t>
  </si>
  <si>
    <t xml:space="preserve">Annual GFS for Budgetary Central Government </t>
  </si>
  <si>
    <t>(Million Kip)</t>
  </si>
  <si>
    <t>Lao PDR - Quarterly GFS for Budgetary Central Government</t>
  </si>
  <si>
    <t>Million Kip</t>
  </si>
  <si>
    <r>
      <t>Gross operating balance  (1-2+23+NOBz)</t>
    </r>
    <r>
      <rPr>
        <b/>
        <i/>
        <sz val="10"/>
        <rFont val="Arial Narrow"/>
        <family val="2"/>
      </rPr>
      <t xml:space="preserve"> </t>
    </r>
  </si>
  <si>
    <r>
      <t xml:space="preserve"> Acquisition of Nonfinancial Assets</t>
    </r>
    <r>
      <rPr>
        <sz val="10"/>
        <rFont val="Arial Narrow"/>
        <family val="2"/>
      </rPr>
      <t xml:space="preserve"> </t>
    </r>
  </si>
  <si>
    <r>
      <t>Disposal of Nonfinancial Assets</t>
    </r>
    <r>
      <rPr>
        <sz val="10"/>
        <rFont val="Arial Narrow"/>
        <family val="2"/>
      </rPr>
      <t xml:space="preserve"> </t>
    </r>
  </si>
  <si>
    <r>
      <t xml:space="preserve"> Net Acquisition of Nonfinancial Assets</t>
    </r>
    <r>
      <rPr>
        <sz val="10"/>
        <rFont val="Arial Narrow"/>
        <family val="2"/>
      </rPr>
      <t xml:space="preserve"> </t>
    </r>
  </si>
  <si>
    <r>
      <t>Net acquisition of financial assets</t>
    </r>
    <r>
      <rPr>
        <sz val="10"/>
        <rFont val="Arial Narrow"/>
        <family val="2"/>
      </rPr>
      <t xml:space="preserve"> </t>
    </r>
  </si>
  <si>
    <r>
      <t>Net incurrence of liabilities</t>
    </r>
    <r>
      <rPr>
        <sz val="10"/>
        <rFont val="Arial Narrow"/>
        <family val="2"/>
      </rPr>
      <t xml:space="preserve"> </t>
    </r>
  </si>
  <si>
    <r>
      <t xml:space="preserve">CHANGE IN NET WORTH: TRANSACTIONS </t>
    </r>
    <r>
      <rPr>
        <b/>
        <vertAlign val="superscript"/>
        <sz val="10"/>
        <rFont val="Arial Narrow"/>
        <family val="2"/>
      </rPr>
      <t>c/</t>
    </r>
    <r>
      <rPr>
        <b/>
        <sz val="10"/>
        <rFont val="Arial Narrow"/>
        <family val="2"/>
      </rPr>
      <t xml:space="preserve"> </t>
    </r>
  </si>
  <si>
    <r>
      <t xml:space="preserve">Net acquisition of nonfinancial assets </t>
    </r>
    <r>
      <rPr>
        <b/>
        <vertAlign val="superscript"/>
        <sz val="10"/>
        <rFont val="Arial Narrow"/>
        <family val="2"/>
      </rPr>
      <t>d/</t>
    </r>
    <r>
      <rPr>
        <b/>
        <sz val="10"/>
        <rFont val="Arial Narrow"/>
        <family val="2"/>
      </rPr>
      <t xml:space="preserve"> </t>
    </r>
  </si>
  <si>
    <r>
      <t xml:space="preserve">Domestic </t>
    </r>
    <r>
      <rPr>
        <b/>
        <sz val="10"/>
        <rFont val="Arial Narrow"/>
        <family val="2"/>
      </rPr>
      <t>.</t>
    </r>
  </si>
  <si>
    <t xml:space="preserve">Quarterly GFS for Budgetary Central Government </t>
  </si>
  <si>
    <t>Quarterly GFS for Budgetary Central Government (with breakdown of other expense)</t>
  </si>
  <si>
    <r>
      <rPr>
        <b/>
        <i/>
        <u/>
        <sz val="10"/>
        <rFont val="Arial Narrow"/>
        <family val="2"/>
      </rPr>
      <t>Financing Discrepancy (A)</t>
    </r>
    <r>
      <rPr>
        <b/>
        <i/>
        <sz val="10"/>
        <rFont val="Arial Narrow"/>
        <family val="2"/>
      </rPr>
      <t xml:space="preserve">: {Difference between net lending/borrowing and financing (1-2-31=32-33-NLBz=0)}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</si>
</sst>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"/>
    <numFmt numFmtId="165" formatCode="#,##0.0"/>
    <numFmt numFmtId="166" formatCode="0.0%"/>
    <numFmt numFmtId="167" formatCode="General_)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name val="Helv"/>
    </font>
    <font>
      <sz val="9.5"/>
      <color theme="1"/>
      <name val="Arial"/>
      <family val="2"/>
    </font>
    <font>
      <sz val="9.5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i/>
      <u/>
      <sz val="10"/>
      <name val="Arial Narrow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sz val="10"/>
      <color rgb="FF7030A0"/>
      <name val="Arial Narrow"/>
      <family val="2"/>
    </font>
    <font>
      <b/>
      <u/>
      <sz val="10"/>
      <color rgb="FFFF0000"/>
      <name val="Arial Narrow"/>
      <family val="2"/>
    </font>
    <font>
      <b/>
      <vertAlign val="superscript"/>
      <sz val="10"/>
      <name val="Arial Narrow"/>
      <family val="2"/>
    </font>
    <font>
      <b/>
      <sz val="10.5"/>
      <name val="Arial Narrow"/>
      <family val="2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33CC"/>
      </left>
      <right style="thin">
        <color auto="1"/>
      </right>
      <top style="medium">
        <color rgb="FF0033CC"/>
      </top>
      <bottom style="medium">
        <color rgb="FF0033CC"/>
      </bottom>
      <diagonal/>
    </border>
    <border>
      <left style="thin">
        <color auto="1"/>
      </left>
      <right style="thin">
        <color auto="1"/>
      </right>
      <top style="medium">
        <color rgb="FF0033CC"/>
      </top>
      <bottom style="medium">
        <color rgb="FF0033CC"/>
      </bottom>
      <diagonal/>
    </border>
    <border>
      <left style="thin">
        <color auto="1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rgb="FF0033CC"/>
      </top>
      <bottom style="medium">
        <color rgb="FF0033CC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7" fontId="6" fillId="0" borderId="0"/>
  </cellStyleXfs>
  <cellXfs count="266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10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2" borderId="0" xfId="0" applyFont="1" applyFill="1"/>
    <xf numFmtId="0" fontId="1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left"/>
    </xf>
    <xf numFmtId="0" fontId="1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165" fontId="12" fillId="2" borderId="0" xfId="0" applyNumberFormat="1" applyFont="1" applyFill="1" applyAlignment="1">
      <alignment vertical="center"/>
    </xf>
    <xf numFmtId="165" fontId="12" fillId="2" borderId="1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horizontal="right" vertical="center"/>
    </xf>
    <xf numFmtId="165" fontId="10" fillId="2" borderId="6" xfId="0" applyNumberFormat="1" applyFont="1" applyFill="1" applyBorder="1" applyAlignment="1">
      <alignment horizontal="right" vertical="center"/>
    </xf>
    <xf numFmtId="165" fontId="10" fillId="2" borderId="12" xfId="0" applyNumberFormat="1" applyFont="1" applyFill="1" applyBorder="1" applyAlignment="1">
      <alignment horizontal="right" vertical="center"/>
    </xf>
    <xf numFmtId="165" fontId="13" fillId="2" borderId="6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2" borderId="1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10" fillId="2" borderId="0" xfId="0" applyNumberFormat="1" applyFont="1" applyFill="1" applyAlignment="1">
      <alignment horizontal="right" vertical="center"/>
    </xf>
    <xf numFmtId="0" fontId="12" fillId="2" borderId="2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left"/>
    </xf>
    <xf numFmtId="0" fontId="15" fillId="2" borderId="2" xfId="0" applyFont="1" applyFill="1" applyBorder="1" applyAlignment="1">
      <alignment vertical="center" wrapText="1"/>
    </xf>
    <xf numFmtId="165" fontId="9" fillId="2" borderId="0" xfId="0" applyNumberFormat="1" applyFont="1" applyFill="1" applyAlignment="1">
      <alignment vertical="center"/>
    </xf>
    <xf numFmtId="0" fontId="13" fillId="2" borderId="0" xfId="0" applyFont="1" applyFill="1"/>
    <xf numFmtId="0" fontId="16" fillId="0" borderId="0" xfId="0" applyFont="1"/>
    <xf numFmtId="0" fontId="9" fillId="2" borderId="2" xfId="0" applyFont="1" applyFill="1" applyBorder="1" applyAlignment="1">
      <alignment vertical="center" wrapText="1"/>
    </xf>
    <xf numFmtId="165" fontId="13" fillId="2" borderId="0" xfId="0" applyNumberFormat="1" applyFont="1" applyFill="1" applyAlignment="1">
      <alignment vertical="center"/>
    </xf>
    <xf numFmtId="165" fontId="13" fillId="2" borderId="2" xfId="0" applyNumberFormat="1" applyFont="1" applyFill="1" applyBorder="1" applyAlignment="1">
      <alignment horizontal="right" vertical="center"/>
    </xf>
    <xf numFmtId="165" fontId="13" fillId="2" borderId="6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Alignment="1">
      <alignment horizontal="right" vertical="center"/>
    </xf>
    <xf numFmtId="165" fontId="13" fillId="2" borderId="12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left"/>
    </xf>
    <xf numFmtId="0" fontId="15" fillId="2" borderId="15" xfId="0" applyFont="1" applyFill="1" applyBorder="1" applyAlignment="1">
      <alignment vertical="center" wrapText="1"/>
    </xf>
    <xf numFmtId="165" fontId="15" fillId="2" borderId="15" xfId="0" applyNumberFormat="1" applyFont="1" applyFill="1" applyBorder="1" applyAlignment="1">
      <alignment vertical="center"/>
    </xf>
    <xf numFmtId="165" fontId="12" fillId="2" borderId="15" xfId="0" applyNumberFormat="1" applyFont="1" applyFill="1" applyBorder="1" applyAlignment="1">
      <alignment vertical="center"/>
    </xf>
    <xf numFmtId="165" fontId="12" fillId="2" borderId="14" xfId="0" applyNumberFormat="1" applyFont="1" applyFill="1" applyBorder="1" applyAlignment="1">
      <alignment vertical="center"/>
    </xf>
    <xf numFmtId="165" fontId="12" fillId="2" borderId="16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center" wrapText="1"/>
    </xf>
    <xf numFmtId="0" fontId="13" fillId="2" borderId="21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/>
    </xf>
    <xf numFmtId="0" fontId="18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9" fillId="0" borderId="0" xfId="0" applyFont="1"/>
    <xf numFmtId="4" fontId="10" fillId="0" borderId="0" xfId="0" applyNumberFormat="1" applyFont="1"/>
    <xf numFmtId="165" fontId="10" fillId="0" borderId="0" xfId="0" applyNumberFormat="1" applyFont="1"/>
    <xf numFmtId="4" fontId="19" fillId="0" borderId="0" xfId="0" applyNumberFormat="1" applyFont="1"/>
    <xf numFmtId="0" fontId="13" fillId="0" borderId="18" xfId="0" applyFont="1" applyBorder="1"/>
    <xf numFmtId="0" fontId="13" fillId="0" borderId="0" xfId="0" applyFont="1"/>
    <xf numFmtId="0" fontId="13" fillId="0" borderId="11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165" fontId="12" fillId="0" borderId="4" xfId="0" applyNumberFormat="1" applyFont="1" applyBorder="1" applyAlignment="1">
      <alignment horizontal="right" vertical="center"/>
    </xf>
    <xf numFmtId="165" fontId="12" fillId="0" borderId="5" xfId="0" applyNumberFormat="1" applyFont="1" applyBorder="1" applyAlignment="1">
      <alignment horizontal="right" vertical="center"/>
    </xf>
    <xf numFmtId="165" fontId="12" fillId="0" borderId="6" xfId="0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/>
    </xf>
    <xf numFmtId="165" fontId="12" fillId="0" borderId="6" xfId="0" applyNumberFormat="1" applyFont="1" applyBorder="1" applyAlignment="1">
      <alignment horizontal="right"/>
    </xf>
    <xf numFmtId="165" fontId="12" fillId="0" borderId="24" xfId="0" applyNumberFormat="1" applyFont="1" applyBorder="1" applyAlignment="1">
      <alignment horizontal="right"/>
    </xf>
    <xf numFmtId="0" fontId="1" fillId="2" borderId="0" xfId="0" applyFont="1" applyFill="1"/>
    <xf numFmtId="0" fontId="9" fillId="0" borderId="11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165" fontId="9" fillId="0" borderId="2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/>
    </xf>
    <xf numFmtId="165" fontId="12" fillId="0" borderId="12" xfId="0" applyNumberFormat="1" applyFont="1" applyBorder="1" applyAlignment="1">
      <alignment horizontal="right"/>
    </xf>
    <xf numFmtId="0" fontId="13" fillId="0" borderId="11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165" fontId="13" fillId="0" borderId="2" xfId="0" applyNumberFormat="1" applyFont="1" applyBorder="1" applyAlignment="1">
      <alignment horizontal="right" vertical="center"/>
    </xf>
    <xf numFmtId="165" fontId="13" fillId="0" borderId="6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/>
    </xf>
    <xf numFmtId="165" fontId="10" fillId="0" borderId="6" xfId="0" applyNumberFormat="1" applyFont="1" applyBorder="1" applyAlignment="1">
      <alignment horizontal="right"/>
    </xf>
    <xf numFmtId="165" fontId="10" fillId="0" borderId="12" xfId="0" applyNumberFormat="1" applyFont="1" applyBorder="1" applyAlignment="1">
      <alignment horizontal="right"/>
    </xf>
    <xf numFmtId="0" fontId="13" fillId="0" borderId="6" xfId="0" applyFont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/>
    </xf>
    <xf numFmtId="165" fontId="20" fillId="0" borderId="2" xfId="1" applyNumberFormat="1" applyFont="1" applyFill="1" applyBorder="1" applyAlignment="1">
      <alignment horizontal="right" vertical="center"/>
    </xf>
    <xf numFmtId="165" fontId="20" fillId="0" borderId="6" xfId="1" applyNumberFormat="1" applyFont="1" applyFill="1" applyBorder="1" applyAlignment="1">
      <alignment horizontal="right" vertical="center"/>
    </xf>
    <xf numFmtId="165" fontId="10" fillId="0" borderId="6" xfId="1" applyNumberFormat="1" applyFont="1" applyFill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165" fontId="9" fillId="0" borderId="2" xfId="1" applyNumberFormat="1" applyFont="1" applyFill="1" applyBorder="1" applyAlignment="1">
      <alignment horizontal="right" vertical="center"/>
    </xf>
    <xf numFmtId="165" fontId="9" fillId="0" borderId="6" xfId="1" applyNumberFormat="1" applyFont="1" applyFill="1" applyBorder="1" applyAlignment="1">
      <alignment horizontal="right" vertical="center"/>
    </xf>
    <xf numFmtId="165" fontId="10" fillId="0" borderId="6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1" applyNumberFormat="1" applyFont="1" applyFill="1" applyBorder="1" applyAlignment="1">
      <alignment horizontal="right" vertical="center"/>
    </xf>
    <xf numFmtId="165" fontId="13" fillId="0" borderId="6" xfId="1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165" fontId="13" fillId="0" borderId="15" xfId="1" applyNumberFormat="1" applyFont="1" applyFill="1" applyBorder="1" applyAlignment="1">
      <alignment horizontal="right" vertical="center"/>
    </xf>
    <xf numFmtId="165" fontId="13" fillId="0" borderId="14" xfId="1" applyNumberFormat="1" applyFont="1" applyFill="1" applyBorder="1" applyAlignment="1">
      <alignment horizontal="right" vertical="center"/>
    </xf>
    <xf numFmtId="165" fontId="10" fillId="0" borderId="14" xfId="1" applyNumberFormat="1" applyFont="1" applyFill="1" applyBorder="1" applyAlignment="1">
      <alignment horizontal="right" vertical="center"/>
    </xf>
    <xf numFmtId="165" fontId="10" fillId="0" borderId="15" xfId="1" applyNumberFormat="1" applyFont="1" applyFill="1" applyBorder="1" applyAlignment="1">
      <alignment horizontal="right" vertical="center"/>
    </xf>
    <xf numFmtId="165" fontId="10" fillId="0" borderId="15" xfId="0" applyNumberFormat="1" applyFont="1" applyBorder="1" applyAlignment="1">
      <alignment horizontal="right"/>
    </xf>
    <xf numFmtId="165" fontId="10" fillId="0" borderId="14" xfId="0" applyNumberFormat="1" applyFont="1" applyBorder="1" applyAlignment="1">
      <alignment horizontal="right"/>
    </xf>
    <xf numFmtId="165" fontId="10" fillId="0" borderId="16" xfId="0" applyNumberFormat="1" applyFont="1" applyBorder="1" applyAlignment="1">
      <alignment horizontal="right"/>
    </xf>
    <xf numFmtId="0" fontId="13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3" fillId="0" borderId="3" xfId="0" applyFont="1" applyBorder="1" applyAlignment="1">
      <alignment horizontal="center" vertical="center"/>
    </xf>
    <xf numFmtId="1" fontId="9" fillId="0" borderId="8" xfId="0" quotePrefix="1" applyNumberFormat="1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12" xfId="0" applyNumberFormat="1" applyFont="1" applyBorder="1" applyAlignment="1">
      <alignment horizontal="right" vertical="center"/>
    </xf>
    <xf numFmtId="165" fontId="12" fillId="0" borderId="2" xfId="0" applyNumberFormat="1" applyFont="1" applyBorder="1"/>
    <xf numFmtId="165" fontId="12" fillId="0" borderId="6" xfId="0" applyNumberFormat="1" applyFont="1" applyBorder="1"/>
    <xf numFmtId="165" fontId="12" fillId="0" borderId="24" xfId="0" applyNumberFormat="1" applyFont="1" applyBorder="1"/>
    <xf numFmtId="1" fontId="9" fillId="0" borderId="11" xfId="0" quotePrefix="1" applyNumberFormat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165" fontId="12" fillId="0" borderId="12" xfId="0" applyNumberFormat="1" applyFont="1" applyBorder="1"/>
    <xf numFmtId="1" fontId="10" fillId="0" borderId="11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horizontal="right" vertical="center"/>
    </xf>
    <xf numFmtId="165" fontId="10" fillId="0" borderId="2" xfId="0" applyNumberFormat="1" applyFont="1" applyBorder="1"/>
    <xf numFmtId="165" fontId="10" fillId="0" borderId="6" xfId="0" applyNumberFormat="1" applyFont="1" applyBorder="1"/>
    <xf numFmtId="165" fontId="10" fillId="0" borderId="12" xfId="0" applyNumberFormat="1" applyFont="1" applyBorder="1"/>
    <xf numFmtId="1" fontId="12" fillId="0" borderId="11" xfId="0" applyNumberFormat="1" applyFont="1" applyBorder="1" applyAlignment="1">
      <alignment vertical="center"/>
    </xf>
    <xf numFmtId="1" fontId="10" fillId="0" borderId="11" xfId="0" applyNumberFormat="1" applyFont="1" applyBorder="1" applyAlignment="1">
      <alignment horizontal="left" vertical="center"/>
    </xf>
    <xf numFmtId="1" fontId="10" fillId="0" borderId="11" xfId="1" applyNumberFormat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1" fontId="12" fillId="0" borderId="11" xfId="1" applyNumberFormat="1" applyFont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1" fontId="10" fillId="0" borderId="11" xfId="1" applyNumberFormat="1" applyFont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1" fontId="10" fillId="0" borderId="11" xfId="1" applyNumberFormat="1" applyFont="1" applyBorder="1" applyAlignment="1">
      <alignment horizontal="left" vertical="center"/>
    </xf>
    <xf numFmtId="1" fontId="10" fillId="0" borderId="13" xfId="1" applyNumberFormat="1" applyFont="1" applyBorder="1" applyAlignment="1">
      <alignment vertical="center"/>
    </xf>
    <xf numFmtId="164" fontId="10" fillId="0" borderId="15" xfId="1" applyNumberFormat="1" applyFont="1" applyBorder="1" applyAlignment="1">
      <alignment vertical="center"/>
    </xf>
    <xf numFmtId="165" fontId="10" fillId="0" borderId="15" xfId="0" applyNumberFormat="1" applyFont="1" applyBorder="1" applyAlignment="1">
      <alignment horizontal="right" vertical="center"/>
    </xf>
    <xf numFmtId="165" fontId="10" fillId="0" borderId="14" xfId="0" applyNumberFormat="1" applyFont="1" applyBorder="1" applyAlignment="1">
      <alignment horizontal="right" vertical="center"/>
    </xf>
    <xf numFmtId="165" fontId="10" fillId="0" borderId="16" xfId="0" applyNumberFormat="1" applyFont="1" applyBorder="1" applyAlignment="1">
      <alignment horizontal="right" vertical="center"/>
    </xf>
    <xf numFmtId="165" fontId="10" fillId="0" borderId="15" xfId="0" applyNumberFormat="1" applyFont="1" applyBorder="1"/>
    <xf numFmtId="165" fontId="10" fillId="0" borderId="14" xfId="0" applyNumberFormat="1" applyFont="1" applyBorder="1"/>
    <xf numFmtId="165" fontId="10" fillId="0" borderId="16" xfId="0" applyNumberFormat="1" applyFont="1" applyBorder="1"/>
    <xf numFmtId="1" fontId="10" fillId="0" borderId="26" xfId="1" applyNumberFormat="1" applyFont="1" applyBorder="1"/>
    <xf numFmtId="164" fontId="10" fillId="0" borderId="26" xfId="1" applyNumberFormat="1" applyFont="1" applyBorder="1" applyAlignment="1">
      <alignment vertical="center"/>
    </xf>
    <xf numFmtId="1" fontId="10" fillId="0" borderId="0" xfId="1" applyNumberFormat="1" applyFont="1" applyBorder="1"/>
    <xf numFmtId="164" fontId="10" fillId="0" borderId="0" xfId="1" applyNumberFormat="1" applyFont="1" applyBorder="1" applyAlignment="1">
      <alignment vertical="center"/>
    </xf>
    <xf numFmtId="1" fontId="10" fillId="0" borderId="0" xfId="0" applyNumberFormat="1" applyFont="1"/>
    <xf numFmtId="165" fontId="9" fillId="0" borderId="12" xfId="0" applyNumberFormat="1" applyFont="1" applyBorder="1" applyAlignment="1">
      <alignment horizontal="right" vertical="center"/>
    </xf>
    <xf numFmtId="165" fontId="13" fillId="0" borderId="12" xfId="0" applyNumberFormat="1" applyFont="1" applyBorder="1" applyAlignment="1">
      <alignment horizontal="right" vertical="center"/>
    </xf>
    <xf numFmtId="165" fontId="20" fillId="0" borderId="12" xfId="1" applyNumberFormat="1" applyFont="1" applyFill="1" applyBorder="1" applyAlignment="1">
      <alignment horizontal="right" vertical="center"/>
    </xf>
    <xf numFmtId="165" fontId="10" fillId="0" borderId="12" xfId="1" applyNumberFormat="1" applyFont="1" applyFill="1" applyBorder="1" applyAlignment="1">
      <alignment horizontal="right" vertical="center"/>
    </xf>
    <xf numFmtId="165" fontId="9" fillId="0" borderId="12" xfId="1" applyNumberFormat="1" applyFont="1" applyFill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 wrapText="1"/>
    </xf>
    <xf numFmtId="165" fontId="13" fillId="0" borderId="12" xfId="1" applyNumberFormat="1" applyFont="1" applyFill="1" applyBorder="1" applyAlignment="1">
      <alignment horizontal="right" vertical="center"/>
    </xf>
    <xf numFmtId="165" fontId="10" fillId="0" borderId="16" xfId="1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165" fontId="9" fillId="0" borderId="4" xfId="0" applyNumberFormat="1" applyFont="1" applyBorder="1" applyAlignment="1">
      <alignment horizontal="right" vertical="center"/>
    </xf>
    <xf numFmtId="0" fontId="9" fillId="0" borderId="11" xfId="0" quotePrefix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3" xfId="0" quotePrefix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165" fontId="13" fillId="0" borderId="15" xfId="0" applyNumberFormat="1" applyFont="1" applyBorder="1" applyAlignment="1">
      <alignment horizontal="right" vertical="center"/>
    </xf>
    <xf numFmtId="165" fontId="13" fillId="0" borderId="14" xfId="0" applyNumberFormat="1" applyFont="1" applyBorder="1" applyAlignment="1">
      <alignment horizontal="right" vertical="center"/>
    </xf>
    <xf numFmtId="165" fontId="13" fillId="0" borderId="16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3" fillId="2" borderId="18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165" fontId="13" fillId="2" borderId="19" xfId="0" applyNumberFormat="1" applyFont="1" applyFill="1" applyBorder="1" applyAlignment="1">
      <alignment vertical="center"/>
    </xf>
    <xf numFmtId="165" fontId="13" fillId="2" borderId="25" xfId="0" applyNumberFormat="1" applyFont="1" applyFill="1" applyBorder="1" applyAlignment="1">
      <alignment vertical="center"/>
    </xf>
    <xf numFmtId="165" fontId="13" fillId="2" borderId="20" xfId="0" applyNumberFormat="1" applyFont="1" applyFill="1" applyBorder="1" applyAlignment="1">
      <alignment vertical="center"/>
    </xf>
    <xf numFmtId="0" fontId="13" fillId="3" borderId="33" xfId="0" applyFont="1" applyFill="1" applyBorder="1" applyAlignment="1">
      <alignment vertical="center" wrapText="1"/>
    </xf>
    <xf numFmtId="166" fontId="13" fillId="3" borderId="34" xfId="0" applyNumberFormat="1" applyFont="1" applyFill="1" applyBorder="1" applyAlignment="1">
      <alignment vertical="center"/>
    </xf>
    <xf numFmtId="166" fontId="13" fillId="3" borderId="35" xfId="0" applyNumberFormat="1" applyFont="1" applyFill="1" applyBorder="1" applyAlignment="1">
      <alignment vertical="center"/>
    </xf>
    <xf numFmtId="166" fontId="13" fillId="3" borderId="36" xfId="0" applyNumberFormat="1" applyFont="1" applyFill="1" applyBorder="1" applyAlignment="1">
      <alignment vertical="center"/>
    </xf>
    <xf numFmtId="166" fontId="13" fillId="3" borderId="33" xfId="0" applyNumberFormat="1" applyFont="1" applyFill="1" applyBorder="1"/>
    <xf numFmtId="166" fontId="13" fillId="3" borderId="34" xfId="0" applyNumberFormat="1" applyFont="1" applyFill="1" applyBorder="1"/>
    <xf numFmtId="166" fontId="13" fillId="3" borderId="35" xfId="0" applyNumberFormat="1" applyFont="1" applyFill="1" applyBorder="1"/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6" fontId="13" fillId="3" borderId="37" xfId="0" applyNumberFormat="1" applyFont="1" applyFill="1" applyBorder="1"/>
    <xf numFmtId="165" fontId="12" fillId="0" borderId="5" xfId="0" applyNumberFormat="1" applyFont="1" applyBorder="1"/>
    <xf numFmtId="0" fontId="13" fillId="2" borderId="2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right" vertical="center"/>
    </xf>
    <xf numFmtId="0" fontId="13" fillId="2" borderId="2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 indent="1"/>
    </xf>
    <xf numFmtId="0" fontId="9" fillId="2" borderId="22" xfId="0" applyFont="1" applyFill="1" applyBorder="1" applyAlignment="1">
      <alignment horizontal="left" vertical="center" wrapText="1" indent="1"/>
    </xf>
    <xf numFmtId="0" fontId="9" fillId="2" borderId="23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1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24" fillId="0" borderId="17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5" fontId="13" fillId="2" borderId="25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165" fontId="13" fillId="0" borderId="25" xfId="0" applyNumberFormat="1" applyFont="1" applyBorder="1" applyAlignment="1">
      <alignment horizontal="left" vertical="center"/>
    </xf>
    <xf numFmtId="165" fontId="10" fillId="2" borderId="25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5" fontId="10" fillId="0" borderId="25" xfId="0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3" fillId="2" borderId="17" xfId="0" applyFont="1" applyFill="1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25" fillId="0" borderId="17" xfId="0" applyFont="1" applyBorder="1" applyAlignme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" fontId="21" fillId="0" borderId="18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165" fontId="15" fillId="2" borderId="16" xfId="0" applyNumberFormat="1" applyFont="1" applyFill="1" applyBorder="1" applyAlignment="1">
      <alignment vertical="center"/>
    </xf>
    <xf numFmtId="166" fontId="13" fillId="3" borderId="40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3" xfId="2" xr:uid="{5DE34EB1-0B11-483A-B59B-D831C9CCE591}"/>
  </cellStyles>
  <dxfs count="0"/>
  <tableStyles count="0" defaultTableStyle="TableStyleMedium2" defaultPivotStyle="PivotStyleLight16"/>
  <colors>
    <mruColors>
      <color rgb="FF0033CC"/>
      <color rgb="FF66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C509-6291-486E-8EAA-CEF18BEE299F}">
  <sheetPr>
    <tabColor theme="0" tint="-4.9989318521683403E-2"/>
  </sheetPr>
  <dimension ref="A1:AT49"/>
  <sheetViews>
    <sheetView tabSelected="1" topLeftCell="N1" zoomScale="70" zoomScaleNormal="70" workbookViewId="0">
      <selection activeCell="AJ51" sqref="AJ51"/>
    </sheetView>
  </sheetViews>
  <sheetFormatPr defaultRowHeight="14.5" x14ac:dyDescent="0.35"/>
  <cols>
    <col min="1" max="1" width="3.6328125" customWidth="1"/>
    <col min="2" max="2" width="5" style="73" customWidth="1"/>
    <col min="3" max="3" width="55.6328125" style="74" customWidth="1"/>
    <col min="4" max="30" width="11.6328125" style="75" customWidth="1"/>
    <col min="31" max="31" width="5.6328125" style="75" customWidth="1"/>
    <col min="32" max="32" width="5" style="73" customWidth="1"/>
    <col min="33" max="33" width="55.6328125" style="74" customWidth="1"/>
    <col min="34" max="39" width="14.1796875" style="75" customWidth="1"/>
    <col min="40" max="40" width="8.7265625" style="75"/>
    <col min="41" max="44" width="8.7265625" style="20"/>
    <col min="45" max="46" width="8.7265625" style="7"/>
  </cols>
  <sheetData>
    <row r="1" spans="1:46" s="5" customFormat="1" ht="22" customHeight="1" thickBot="1" x14ac:dyDescent="0.4">
      <c r="B1" s="228" t="s">
        <v>394</v>
      </c>
      <c r="C1" s="228"/>
      <c r="D1" s="229"/>
      <c r="E1" s="229"/>
      <c r="F1" s="229"/>
      <c r="G1" s="229"/>
      <c r="H1" s="15"/>
      <c r="I1" s="15"/>
      <c r="J1" s="220"/>
      <c r="K1" s="220"/>
      <c r="L1" s="15"/>
      <c r="M1" s="15"/>
      <c r="N1" s="220"/>
      <c r="O1" s="220"/>
      <c r="P1" s="15"/>
      <c r="Q1" s="15"/>
      <c r="R1" s="220"/>
      <c r="S1" s="220"/>
      <c r="T1" s="227"/>
      <c r="U1" s="220"/>
      <c r="V1" s="220"/>
      <c r="W1" s="220"/>
      <c r="X1" s="220"/>
      <c r="Y1" s="220"/>
      <c r="Z1" s="220"/>
      <c r="AA1" s="220"/>
      <c r="AB1" s="17"/>
      <c r="AD1" s="17" t="s">
        <v>393</v>
      </c>
      <c r="AE1" s="15"/>
      <c r="AF1" s="200" t="s">
        <v>392</v>
      </c>
      <c r="AG1" s="15"/>
      <c r="AH1" s="15"/>
      <c r="AI1" s="220"/>
      <c r="AJ1" s="220"/>
      <c r="AK1" s="227"/>
      <c r="AL1" s="17" t="s">
        <v>383</v>
      </c>
      <c r="AM1" s="17" t="s">
        <v>393</v>
      </c>
      <c r="AN1" s="15"/>
      <c r="AO1" s="18"/>
      <c r="AP1" s="18"/>
      <c r="AQ1" s="18"/>
      <c r="AR1" s="18"/>
      <c r="AS1" s="6"/>
      <c r="AT1" s="6"/>
    </row>
    <row r="2" spans="1:46" s="4" customFormat="1" ht="14" customHeight="1" x14ac:dyDescent="0.35">
      <c r="A2" s="10"/>
      <c r="B2" s="223" t="s">
        <v>389</v>
      </c>
      <c r="C2" s="224"/>
      <c r="D2" s="230">
        <v>2017</v>
      </c>
      <c r="E2" s="231"/>
      <c r="F2" s="231"/>
      <c r="G2" s="232"/>
      <c r="H2" s="230">
        <v>2018</v>
      </c>
      <c r="I2" s="231"/>
      <c r="J2" s="231"/>
      <c r="K2" s="232"/>
      <c r="L2" s="230">
        <v>2019</v>
      </c>
      <c r="M2" s="231"/>
      <c r="N2" s="231"/>
      <c r="O2" s="232"/>
      <c r="P2" s="230">
        <v>2020</v>
      </c>
      <c r="Q2" s="231"/>
      <c r="R2" s="231"/>
      <c r="S2" s="232"/>
      <c r="T2" s="230">
        <v>2021</v>
      </c>
      <c r="U2" s="231"/>
      <c r="V2" s="231"/>
      <c r="W2" s="232"/>
      <c r="X2" s="230">
        <v>2022</v>
      </c>
      <c r="Y2" s="231"/>
      <c r="Z2" s="231"/>
      <c r="AA2" s="231"/>
      <c r="AB2" s="238">
        <v>2023</v>
      </c>
      <c r="AC2" s="239"/>
      <c r="AD2" s="241"/>
      <c r="AE2" s="19"/>
      <c r="AF2" s="223" t="s">
        <v>389</v>
      </c>
      <c r="AG2" s="224"/>
      <c r="AH2" s="221">
        <v>2017</v>
      </c>
      <c r="AI2" s="221">
        <v>2018</v>
      </c>
      <c r="AJ2" s="221">
        <v>2019</v>
      </c>
      <c r="AK2" s="221">
        <v>2020</v>
      </c>
      <c r="AL2" s="221">
        <v>2021</v>
      </c>
      <c r="AM2" s="218">
        <v>2022</v>
      </c>
      <c r="AN2" s="19"/>
      <c r="AO2" s="20"/>
      <c r="AP2" s="20"/>
      <c r="AQ2" s="20"/>
      <c r="AR2" s="20"/>
      <c r="AS2" s="7"/>
      <c r="AT2" s="7"/>
    </row>
    <row r="3" spans="1:46" s="4" customFormat="1" ht="14" customHeight="1" x14ac:dyDescent="0.35">
      <c r="A3" s="10"/>
      <c r="B3" s="225"/>
      <c r="C3" s="226"/>
      <c r="D3" s="21" t="s">
        <v>312</v>
      </c>
      <c r="E3" s="21" t="s">
        <v>313</v>
      </c>
      <c r="F3" s="21" t="s">
        <v>314</v>
      </c>
      <c r="G3" s="21" t="s">
        <v>315</v>
      </c>
      <c r="H3" s="21" t="s">
        <v>312</v>
      </c>
      <c r="I3" s="21" t="s">
        <v>313</v>
      </c>
      <c r="J3" s="21" t="s">
        <v>314</v>
      </c>
      <c r="K3" s="22" t="s">
        <v>315</v>
      </c>
      <c r="L3" s="21" t="s">
        <v>312</v>
      </c>
      <c r="M3" s="21" t="s">
        <v>313</v>
      </c>
      <c r="N3" s="21" t="s">
        <v>314</v>
      </c>
      <c r="O3" s="22" t="s">
        <v>315</v>
      </c>
      <c r="P3" s="21" t="s">
        <v>312</v>
      </c>
      <c r="Q3" s="21" t="s">
        <v>313</v>
      </c>
      <c r="R3" s="21" t="s">
        <v>314</v>
      </c>
      <c r="S3" s="22" t="s">
        <v>315</v>
      </c>
      <c r="T3" s="22" t="s">
        <v>312</v>
      </c>
      <c r="U3" s="21" t="s">
        <v>313</v>
      </c>
      <c r="V3" s="21" t="s">
        <v>314</v>
      </c>
      <c r="W3" s="21" t="s">
        <v>315</v>
      </c>
      <c r="X3" s="21" t="s">
        <v>312</v>
      </c>
      <c r="Y3" s="22" t="s">
        <v>313</v>
      </c>
      <c r="Z3" s="21" t="s">
        <v>314</v>
      </c>
      <c r="AA3" s="22" t="s">
        <v>315</v>
      </c>
      <c r="AB3" s="21" t="s">
        <v>312</v>
      </c>
      <c r="AC3" s="22" t="s">
        <v>313</v>
      </c>
      <c r="AD3" s="23" t="s">
        <v>314</v>
      </c>
      <c r="AE3" s="19"/>
      <c r="AF3" s="225"/>
      <c r="AG3" s="226"/>
      <c r="AH3" s="222"/>
      <c r="AI3" s="222"/>
      <c r="AJ3" s="222"/>
      <c r="AK3" s="222"/>
      <c r="AL3" s="222"/>
      <c r="AM3" s="219"/>
      <c r="AN3" s="19"/>
      <c r="AO3" s="20"/>
      <c r="AP3" s="20"/>
      <c r="AQ3" s="20"/>
      <c r="AR3" s="20"/>
      <c r="AS3" s="7"/>
      <c r="AT3" s="7"/>
    </row>
    <row r="4" spans="1:46" ht="18" customHeight="1" x14ac:dyDescent="0.35">
      <c r="A4" s="1"/>
      <c r="B4" s="24"/>
      <c r="C4" s="25" t="s">
        <v>0</v>
      </c>
      <c r="D4" s="26"/>
      <c r="E4" s="26"/>
      <c r="F4" s="26"/>
      <c r="G4" s="26"/>
      <c r="H4" s="26"/>
      <c r="I4" s="26"/>
      <c r="J4" s="26"/>
      <c r="K4" s="27"/>
      <c r="L4" s="26"/>
      <c r="M4" s="26"/>
      <c r="N4" s="26"/>
      <c r="O4" s="27"/>
      <c r="P4" s="26"/>
      <c r="Q4" s="26"/>
      <c r="R4" s="26"/>
      <c r="S4" s="27"/>
      <c r="T4" s="27"/>
      <c r="U4" s="26"/>
      <c r="V4" s="26"/>
      <c r="W4" s="28"/>
      <c r="X4" s="26"/>
      <c r="Y4" s="27"/>
      <c r="Z4" s="26"/>
      <c r="AA4" s="27"/>
      <c r="AB4" s="26"/>
      <c r="AC4" s="27"/>
      <c r="AD4" s="29"/>
      <c r="AE4" s="19"/>
      <c r="AF4" s="24"/>
      <c r="AG4" s="25" t="s">
        <v>0</v>
      </c>
      <c r="AH4" s="30"/>
      <c r="AI4" s="30"/>
      <c r="AJ4" s="31"/>
      <c r="AK4" s="31"/>
      <c r="AL4" s="31"/>
      <c r="AM4" s="32"/>
      <c r="AN4" s="19"/>
    </row>
    <row r="5" spans="1:46" ht="18" customHeight="1" x14ac:dyDescent="0.35">
      <c r="A5" s="1"/>
      <c r="B5" s="24">
        <v>1</v>
      </c>
      <c r="C5" s="25" t="s">
        <v>204</v>
      </c>
      <c r="D5" s="33">
        <f>SUM(D6:D9)</f>
        <v>4548381.1419199994</v>
      </c>
      <c r="E5" s="33">
        <f t="shared" ref="E5:O5" si="0">SUM(E6:E9)</f>
        <v>5743249.7590399999</v>
      </c>
      <c r="F5" s="33">
        <f t="shared" si="0"/>
        <v>5402124.2210219037</v>
      </c>
      <c r="G5" s="33">
        <f t="shared" si="0"/>
        <v>7231256.6473600008</v>
      </c>
      <c r="H5" s="33">
        <f t="shared" si="0"/>
        <v>5200949.8406570004</v>
      </c>
      <c r="I5" s="33">
        <f t="shared" si="0"/>
        <v>5930410.7999999998</v>
      </c>
      <c r="J5" s="33">
        <f t="shared" si="0"/>
        <v>4876056.8862321051</v>
      </c>
      <c r="K5" s="34">
        <f t="shared" si="0"/>
        <v>8750924.0728159994</v>
      </c>
      <c r="L5" s="33">
        <f t="shared" si="0"/>
        <v>5992054.3474949989</v>
      </c>
      <c r="M5" s="33">
        <f t="shared" si="0"/>
        <v>6279311.1868611109</v>
      </c>
      <c r="N5" s="33">
        <f t="shared" si="0"/>
        <v>4937444.2626900002</v>
      </c>
      <c r="O5" s="34">
        <f t="shared" si="0"/>
        <v>8131715.5800000001</v>
      </c>
      <c r="P5" s="33">
        <f t="shared" ref="P5:S5" si="1">SUM(P6:P9)</f>
        <v>4710592.4214000003</v>
      </c>
      <c r="Q5" s="33">
        <f t="shared" si="1"/>
        <v>4894441.6746199997</v>
      </c>
      <c r="R5" s="33">
        <f t="shared" si="1"/>
        <v>5444976.8837540001</v>
      </c>
      <c r="S5" s="34">
        <f t="shared" si="1"/>
        <v>6780847.4859999996</v>
      </c>
      <c r="T5" s="34">
        <f t="shared" ref="T5:V5" si="2">SUM(T6:T9)</f>
        <v>5343420.6150000002</v>
      </c>
      <c r="U5" s="33">
        <f t="shared" si="2"/>
        <v>5578712.8964599995</v>
      </c>
      <c r="V5" s="33">
        <f t="shared" si="2"/>
        <v>5644517.7202690011</v>
      </c>
      <c r="W5" s="35">
        <f t="shared" ref="W5:AD5" si="3">SUM(W6:W9)</f>
        <v>10519935.838742001</v>
      </c>
      <c r="X5" s="33">
        <f t="shared" si="3"/>
        <v>6402901.5022110008</v>
      </c>
      <c r="Y5" s="34">
        <f t="shared" si="3"/>
        <v>7284853.3896510005</v>
      </c>
      <c r="Z5" s="33">
        <f t="shared" si="3"/>
        <v>8908956.7951533776</v>
      </c>
      <c r="AA5" s="34">
        <f t="shared" si="3"/>
        <v>9520076.736899497</v>
      </c>
      <c r="AB5" s="34">
        <f t="shared" si="3"/>
        <v>8767071.6619620528</v>
      </c>
      <c r="AC5" s="34">
        <f t="shared" si="3"/>
        <v>9171169.8976367544</v>
      </c>
      <c r="AD5" s="36">
        <f t="shared" si="3"/>
        <v>11473403.007999999</v>
      </c>
      <c r="AE5" s="19"/>
      <c r="AF5" s="24">
        <v>1</v>
      </c>
      <c r="AG5" s="25" t="s">
        <v>204</v>
      </c>
      <c r="AH5" s="33">
        <f>D5+E5+F5+G5</f>
        <v>22925011.769341901</v>
      </c>
      <c r="AI5" s="33">
        <f>H5+I5+J5+K5</f>
        <v>24758341.599705104</v>
      </c>
      <c r="AJ5" s="34">
        <f>L5+M5+N5+O5</f>
        <v>25340525.377046108</v>
      </c>
      <c r="AK5" s="34">
        <f>P5+Q5+R5+S5</f>
        <v>21830858.465774</v>
      </c>
      <c r="AL5" s="34">
        <f>T5+U5+V5+W5</f>
        <v>27086587.070471004</v>
      </c>
      <c r="AM5" s="36">
        <f>X5+Y5+Z5+AA5</f>
        <v>32116788.423914872</v>
      </c>
      <c r="AN5" s="19"/>
    </row>
    <row r="6" spans="1:46" ht="18" customHeight="1" x14ac:dyDescent="0.35">
      <c r="A6" s="1"/>
      <c r="B6" s="24">
        <v>11</v>
      </c>
      <c r="C6" s="37" t="s">
        <v>205</v>
      </c>
      <c r="D6" s="26">
        <v>3811559.0999999996</v>
      </c>
      <c r="E6" s="26">
        <v>4261454</v>
      </c>
      <c r="F6" s="26">
        <v>4100894.200333396</v>
      </c>
      <c r="G6" s="26">
        <v>5052813.9000000004</v>
      </c>
      <c r="H6" s="26">
        <v>4426367.2</v>
      </c>
      <c r="I6" s="26">
        <v>4728181.0999999996</v>
      </c>
      <c r="J6" s="26">
        <v>3563194.3154489268</v>
      </c>
      <c r="K6" s="27">
        <v>5146163.1499999994</v>
      </c>
      <c r="L6" s="26">
        <v>4912683.5699999994</v>
      </c>
      <c r="M6" s="26">
        <v>5062069</v>
      </c>
      <c r="N6" s="26">
        <v>3734731</v>
      </c>
      <c r="O6" s="27">
        <v>4940046</v>
      </c>
      <c r="P6" s="26">
        <v>4118874.31</v>
      </c>
      <c r="Q6" s="26">
        <v>3853393.5</v>
      </c>
      <c r="R6" s="26">
        <v>3821530.3582520001</v>
      </c>
      <c r="S6" s="27">
        <v>4349731.5559999999</v>
      </c>
      <c r="T6" s="27">
        <v>4513981.5049999999</v>
      </c>
      <c r="U6" s="26">
        <v>4082655.2349999989</v>
      </c>
      <c r="V6" s="26">
        <v>4089678.6100000008</v>
      </c>
      <c r="W6" s="28">
        <v>6286038.1400000006</v>
      </c>
      <c r="X6" s="26">
        <v>5535013.2300000004</v>
      </c>
      <c r="Y6" s="27">
        <v>5432677.335</v>
      </c>
      <c r="Z6" s="26">
        <v>7475566.1731533781</v>
      </c>
      <c r="AA6" s="27">
        <v>7854878.102341067</v>
      </c>
      <c r="AB6" s="26">
        <v>7633386.1261006277</v>
      </c>
      <c r="AC6" s="27">
        <v>7613512.0973641593</v>
      </c>
      <c r="AD6" s="29">
        <v>10110404.199999999</v>
      </c>
      <c r="AE6" s="19"/>
      <c r="AF6" s="24">
        <v>11</v>
      </c>
      <c r="AG6" s="37" t="s">
        <v>205</v>
      </c>
      <c r="AH6" s="26">
        <v>17184418.310333397</v>
      </c>
      <c r="AI6" s="26">
        <v>17894439.765448928</v>
      </c>
      <c r="AJ6" s="27">
        <f>L6+M6+N6+O6</f>
        <v>18649529.57</v>
      </c>
      <c r="AK6" s="27">
        <f>P6+Q6+R6+S6</f>
        <v>16143529.724252</v>
      </c>
      <c r="AL6" s="27">
        <f>T6+U6+V6+W6</f>
        <v>18972353.490000002</v>
      </c>
      <c r="AM6" s="29">
        <f>X6+Y6+Z6+AA6</f>
        <v>26298134.840494446</v>
      </c>
      <c r="AN6" s="19"/>
    </row>
    <row r="7" spans="1:46" ht="18" customHeight="1" x14ac:dyDescent="0.35">
      <c r="A7" s="1"/>
      <c r="B7" s="24">
        <v>12</v>
      </c>
      <c r="C7" s="37" t="s">
        <v>206</v>
      </c>
      <c r="D7" s="38" t="s">
        <v>380</v>
      </c>
      <c r="E7" s="38" t="s">
        <v>380</v>
      </c>
      <c r="F7" s="38" t="s">
        <v>380</v>
      </c>
      <c r="G7" s="38" t="s">
        <v>380</v>
      </c>
      <c r="H7" s="38" t="s">
        <v>380</v>
      </c>
      <c r="I7" s="38" t="s">
        <v>380</v>
      </c>
      <c r="J7" s="38" t="s">
        <v>380</v>
      </c>
      <c r="K7" s="39" t="s">
        <v>380</v>
      </c>
      <c r="L7" s="38" t="s">
        <v>380</v>
      </c>
      <c r="M7" s="38" t="s">
        <v>380</v>
      </c>
      <c r="N7" s="38" t="s">
        <v>380</v>
      </c>
      <c r="O7" s="39" t="s">
        <v>380</v>
      </c>
      <c r="P7" s="38" t="s">
        <v>380</v>
      </c>
      <c r="Q7" s="38" t="s">
        <v>380</v>
      </c>
      <c r="R7" s="38" t="s">
        <v>380</v>
      </c>
      <c r="S7" s="39" t="s">
        <v>380</v>
      </c>
      <c r="T7" s="39" t="s">
        <v>380</v>
      </c>
      <c r="U7" s="38" t="s">
        <v>380</v>
      </c>
      <c r="V7" s="38" t="s">
        <v>380</v>
      </c>
      <c r="W7" s="39" t="s">
        <v>380</v>
      </c>
      <c r="X7" s="38" t="s">
        <v>380</v>
      </c>
      <c r="Y7" s="39" t="s">
        <v>380</v>
      </c>
      <c r="Z7" s="38" t="s">
        <v>380</v>
      </c>
      <c r="AA7" s="39" t="s">
        <v>380</v>
      </c>
      <c r="AB7" s="38" t="s">
        <v>380</v>
      </c>
      <c r="AC7" s="38" t="s">
        <v>380</v>
      </c>
      <c r="AD7" s="40" t="s">
        <v>380</v>
      </c>
      <c r="AE7" s="19"/>
      <c r="AF7" s="24">
        <v>12</v>
      </c>
      <c r="AG7" s="37" t="s">
        <v>206</v>
      </c>
      <c r="AH7" s="26">
        <v>0</v>
      </c>
      <c r="AI7" s="26">
        <v>0</v>
      </c>
      <c r="AJ7" s="27">
        <v>0</v>
      </c>
      <c r="AK7" s="27">
        <v>0</v>
      </c>
      <c r="AL7" s="27">
        <v>0</v>
      </c>
      <c r="AM7" s="29">
        <v>0</v>
      </c>
      <c r="AN7" s="19"/>
    </row>
    <row r="8" spans="1:46" ht="18" customHeight="1" x14ac:dyDescent="0.35">
      <c r="A8" s="1"/>
      <c r="B8" s="24">
        <v>13</v>
      </c>
      <c r="C8" s="37" t="s">
        <v>207</v>
      </c>
      <c r="D8" s="26">
        <v>387954.54191999999</v>
      </c>
      <c r="E8" s="26">
        <v>530959.45903999999</v>
      </c>
      <c r="F8" s="26">
        <v>416472.03288000042</v>
      </c>
      <c r="G8" s="26">
        <v>1010145.84736</v>
      </c>
      <c r="H8" s="26">
        <v>104361.940657</v>
      </c>
      <c r="I8" s="26">
        <v>704862</v>
      </c>
      <c r="J8" s="26">
        <v>434627.85113999998</v>
      </c>
      <c r="K8" s="27">
        <v>1685457.8528160003</v>
      </c>
      <c r="L8" s="26">
        <v>361926.19749499997</v>
      </c>
      <c r="M8" s="26">
        <v>570534.00543000002</v>
      </c>
      <c r="N8" s="26">
        <v>639723.26269</v>
      </c>
      <c r="O8" s="27">
        <v>1060002.58</v>
      </c>
      <c r="P8" s="26">
        <v>358743.06140000001</v>
      </c>
      <c r="Q8" s="26">
        <v>515635.87462000002</v>
      </c>
      <c r="R8" s="26">
        <v>669018.16498999996</v>
      </c>
      <c r="S8" s="27">
        <v>1021885.96</v>
      </c>
      <c r="T8" s="27">
        <v>462003</v>
      </c>
      <c r="U8" s="26">
        <v>593294.37146000005</v>
      </c>
      <c r="V8" s="26">
        <v>739085.08026900003</v>
      </c>
      <c r="W8" s="27">
        <v>1883343.6887419999</v>
      </c>
      <c r="X8" s="26">
        <v>439749.759211</v>
      </c>
      <c r="Y8" s="27">
        <v>580678.39665100002</v>
      </c>
      <c r="Z8" s="26">
        <v>524980</v>
      </c>
      <c r="AA8" s="27">
        <v>363011</v>
      </c>
      <c r="AB8" s="26">
        <v>261142.35</v>
      </c>
      <c r="AC8" s="27">
        <v>366875.55514215509</v>
      </c>
      <c r="AD8" s="29">
        <v>587196</v>
      </c>
      <c r="AE8" s="19"/>
      <c r="AF8" s="24">
        <v>13</v>
      </c>
      <c r="AG8" s="37" t="s">
        <v>207</v>
      </c>
      <c r="AH8" s="26">
        <v>2197063.3812000006</v>
      </c>
      <c r="AI8" s="26">
        <v>2929309.6446130006</v>
      </c>
      <c r="AJ8" s="27">
        <f>L8+M8+N8+O8</f>
        <v>2632186.0456150002</v>
      </c>
      <c r="AK8" s="27">
        <f>P8+Q8+R8+S8</f>
        <v>2565283.0610099998</v>
      </c>
      <c r="AL8" s="27">
        <f>T8+U8+V8+W8</f>
        <v>3677726.1404710002</v>
      </c>
      <c r="AM8" s="29">
        <f>X8+Y8+Z8+AA8</f>
        <v>1908419.1558620001</v>
      </c>
      <c r="AN8" s="19"/>
    </row>
    <row r="9" spans="1:46" ht="18" customHeight="1" x14ac:dyDescent="0.35">
      <c r="A9" s="1"/>
      <c r="B9" s="24">
        <v>14</v>
      </c>
      <c r="C9" s="37" t="s">
        <v>208</v>
      </c>
      <c r="D9" s="26">
        <v>348867.5</v>
      </c>
      <c r="E9" s="26">
        <v>950836.29999999993</v>
      </c>
      <c r="F9" s="26">
        <v>884757.98780850647</v>
      </c>
      <c r="G9" s="26">
        <v>1168296.8999999999</v>
      </c>
      <c r="H9" s="26">
        <v>670220.70000000019</v>
      </c>
      <c r="I9" s="26">
        <v>497367.7</v>
      </c>
      <c r="J9" s="26">
        <v>878234.71964317863</v>
      </c>
      <c r="K9" s="27">
        <v>1919303.07</v>
      </c>
      <c r="L9" s="26">
        <v>717444.58</v>
      </c>
      <c r="M9" s="26">
        <v>646708.18143111106</v>
      </c>
      <c r="N9" s="26">
        <v>562990</v>
      </c>
      <c r="O9" s="27">
        <v>2131667</v>
      </c>
      <c r="P9" s="26">
        <v>232975.05000000002</v>
      </c>
      <c r="Q9" s="26">
        <v>525412.30000000005</v>
      </c>
      <c r="R9" s="26">
        <v>954428.36051200004</v>
      </c>
      <c r="S9" s="27">
        <v>1409229.97</v>
      </c>
      <c r="T9" s="27">
        <v>367436.11</v>
      </c>
      <c r="U9" s="26">
        <v>902763.28999999992</v>
      </c>
      <c r="V9" s="26">
        <v>815754.03000000014</v>
      </c>
      <c r="W9" s="41">
        <v>2350554.0100000002</v>
      </c>
      <c r="X9" s="42">
        <v>428138.51300000004</v>
      </c>
      <c r="Y9" s="41">
        <v>1271497.6580000003</v>
      </c>
      <c r="Z9" s="42">
        <v>908410.62199999997</v>
      </c>
      <c r="AA9" s="41">
        <v>1302187.6345584297</v>
      </c>
      <c r="AB9" s="42">
        <v>872543.18586142582</v>
      </c>
      <c r="AC9" s="41">
        <v>1190782.2451304405</v>
      </c>
      <c r="AD9" s="43">
        <v>775802.80799999996</v>
      </c>
      <c r="AE9" s="19"/>
      <c r="AF9" s="24">
        <v>14</v>
      </c>
      <c r="AG9" s="37" t="s">
        <v>208</v>
      </c>
      <c r="AH9" s="26">
        <v>3191727.6878085062</v>
      </c>
      <c r="AI9" s="26">
        <v>3965126.1896431791</v>
      </c>
      <c r="AJ9" s="27">
        <f>L9+M9+N9+O9</f>
        <v>4058809.761431111</v>
      </c>
      <c r="AK9" s="27">
        <f>P9+Q9+R9+S9</f>
        <v>3122045.6805119999</v>
      </c>
      <c r="AL9" s="27">
        <f>T9+U9+V9+W9</f>
        <v>4436507.4400000004</v>
      </c>
      <c r="AM9" s="29">
        <f>X9+Y9+Z9+AA9</f>
        <v>3910234.4275584305</v>
      </c>
      <c r="AN9" s="19"/>
    </row>
    <row r="10" spans="1:46" ht="18" customHeight="1" x14ac:dyDescent="0.35">
      <c r="A10" s="1"/>
      <c r="B10" s="24">
        <v>2</v>
      </c>
      <c r="C10" s="25" t="s">
        <v>209</v>
      </c>
      <c r="D10" s="33">
        <f>SUM(D11:D17)</f>
        <v>3543178.4</v>
      </c>
      <c r="E10" s="33">
        <f t="shared" ref="E10:U10" si="4">SUM(E11:E17)</f>
        <v>4398377.5999999996</v>
      </c>
      <c r="F10" s="33">
        <f t="shared" si="4"/>
        <v>4766144.9999999991</v>
      </c>
      <c r="G10" s="33">
        <f t="shared" si="4"/>
        <v>4654441</v>
      </c>
      <c r="H10" s="33">
        <f t="shared" si="4"/>
        <v>3789528.7100000004</v>
      </c>
      <c r="I10" s="33">
        <f t="shared" si="4"/>
        <v>4452852</v>
      </c>
      <c r="J10" s="33">
        <f t="shared" si="4"/>
        <v>4458922.2</v>
      </c>
      <c r="K10" s="33">
        <f t="shared" si="4"/>
        <v>6061263.1300000018</v>
      </c>
      <c r="L10" s="33">
        <f t="shared" si="4"/>
        <v>4295342.0600000005</v>
      </c>
      <c r="M10" s="33">
        <f t="shared" si="4"/>
        <v>4343230.66</v>
      </c>
      <c r="N10" s="33">
        <f t="shared" si="4"/>
        <v>4863545.0000000009</v>
      </c>
      <c r="O10" s="33">
        <f t="shared" si="4"/>
        <v>6745190.6400000006</v>
      </c>
      <c r="P10" s="33">
        <f t="shared" si="4"/>
        <v>3961169.9000000004</v>
      </c>
      <c r="Q10" s="33">
        <f t="shared" si="4"/>
        <v>4283447.84</v>
      </c>
      <c r="R10" s="33">
        <f t="shared" si="4"/>
        <v>4828987.7266666694</v>
      </c>
      <c r="S10" s="33">
        <f t="shared" si="4"/>
        <v>6493941.9499999993</v>
      </c>
      <c r="T10" s="34">
        <f t="shared" si="4"/>
        <v>3359774.5600000005</v>
      </c>
      <c r="U10" s="33">
        <f t="shared" si="4"/>
        <v>5035921.1100000003</v>
      </c>
      <c r="V10" s="33">
        <f t="shared" ref="V10" si="5">SUM(V11:V17)</f>
        <v>4257159.5</v>
      </c>
      <c r="W10" s="34">
        <f t="shared" ref="W10:AD10" si="6">SUM(W11:W17)</f>
        <v>6998293.7300000004</v>
      </c>
      <c r="X10" s="33">
        <f t="shared" si="6"/>
        <v>3940517.87</v>
      </c>
      <c r="Y10" s="34">
        <f t="shared" si="6"/>
        <v>5421513.7000000002</v>
      </c>
      <c r="Z10" s="33">
        <f t="shared" si="6"/>
        <v>5491077.9999999991</v>
      </c>
      <c r="AA10" s="34">
        <f t="shared" si="6"/>
        <v>7543794.5800000001</v>
      </c>
      <c r="AB10" s="34">
        <f t="shared" si="6"/>
        <v>4800995.6783427652</v>
      </c>
      <c r="AC10" s="34">
        <f t="shared" si="6"/>
        <v>6196110.0474318899</v>
      </c>
      <c r="AD10" s="36">
        <f t="shared" si="6"/>
        <v>7826457.2599999998</v>
      </c>
      <c r="AE10" s="19"/>
      <c r="AF10" s="24">
        <v>2</v>
      </c>
      <c r="AG10" s="25" t="s">
        <v>209</v>
      </c>
      <c r="AH10" s="33">
        <f>D10+E10+F10+G10</f>
        <v>17362142</v>
      </c>
      <c r="AI10" s="33">
        <f>H10+I10+J10+K10</f>
        <v>18762566.040000003</v>
      </c>
      <c r="AJ10" s="34">
        <f>L10+M10+N10+O10</f>
        <v>20247308.360000003</v>
      </c>
      <c r="AK10" s="34">
        <f>P10+Q10+R10+S10</f>
        <v>19567547.416666668</v>
      </c>
      <c r="AL10" s="34">
        <f>T10+U10+V10+W10</f>
        <v>19651148.900000002</v>
      </c>
      <c r="AM10" s="36">
        <f>X10+Y10+Z10+AA10</f>
        <v>22396904.149999999</v>
      </c>
      <c r="AN10" s="19"/>
    </row>
    <row r="11" spans="1:46" ht="18" customHeight="1" x14ac:dyDescent="0.35">
      <c r="A11" s="1"/>
      <c r="B11" s="24">
        <v>21</v>
      </c>
      <c r="C11" s="37" t="s">
        <v>210</v>
      </c>
      <c r="D11" s="26">
        <v>2650625.9637282556</v>
      </c>
      <c r="E11" s="26">
        <v>2597037.2999466266</v>
      </c>
      <c r="F11" s="26">
        <v>3015749.5040291441</v>
      </c>
      <c r="G11" s="26">
        <v>1948943.0982053033</v>
      </c>
      <c r="H11" s="26">
        <v>2814603.4293300584</v>
      </c>
      <c r="I11" s="26">
        <v>2704928.7065763534</v>
      </c>
      <c r="J11" s="26">
        <v>2227682.5835046703</v>
      </c>
      <c r="K11" s="27">
        <v>2918437.3608407155</v>
      </c>
      <c r="L11" s="26">
        <v>2939512.1642488213</v>
      </c>
      <c r="M11" s="26">
        <v>2546079.743650815</v>
      </c>
      <c r="N11" s="26">
        <v>2597171.5055040685</v>
      </c>
      <c r="O11" s="27">
        <v>2791649.2861484103</v>
      </c>
      <c r="P11" s="26">
        <v>2864898.5627129311</v>
      </c>
      <c r="Q11" s="26">
        <v>2702873.3361194162</v>
      </c>
      <c r="R11" s="26">
        <v>2673051.2167136865</v>
      </c>
      <c r="S11" s="27">
        <v>2855371.7235106137</v>
      </c>
      <c r="T11" s="27">
        <v>2747845.0033151745</v>
      </c>
      <c r="U11" s="26">
        <v>3169396.5716799689</v>
      </c>
      <c r="V11" s="26">
        <v>2555060.8857807526</v>
      </c>
      <c r="W11" s="27">
        <v>2980996.1372828446</v>
      </c>
      <c r="X11" s="26">
        <v>3061473.0266123922</v>
      </c>
      <c r="Y11" s="27">
        <v>3262409.7782637672</v>
      </c>
      <c r="Z11" s="26">
        <v>2836231.5748347263</v>
      </c>
      <c r="AA11" s="27">
        <v>2982831.8868342484</v>
      </c>
      <c r="AB11" s="26">
        <v>3186659.5713860309</v>
      </c>
      <c r="AC11" s="27">
        <v>3264966.5438857656</v>
      </c>
      <c r="AD11" s="29">
        <v>3915096.1219583298</v>
      </c>
      <c r="AE11" s="19"/>
      <c r="AF11" s="24">
        <v>21</v>
      </c>
      <c r="AG11" s="37" t="s">
        <v>210</v>
      </c>
      <c r="AH11" s="26">
        <f>D11+E11+F11+G11</f>
        <v>10212355.865909331</v>
      </c>
      <c r="AI11" s="26">
        <f>H11+I11+J11+K11</f>
        <v>10665652.080251798</v>
      </c>
      <c r="AJ11" s="27">
        <f>L11+M11+N11+O11</f>
        <v>10874412.699552115</v>
      </c>
      <c r="AK11" s="27">
        <f>P11+Q11+R11+S11</f>
        <v>11096194.839056648</v>
      </c>
      <c r="AL11" s="27">
        <f>T11+U11+V11+W11</f>
        <v>11453298.598058742</v>
      </c>
      <c r="AM11" s="29">
        <f>X11+Y11+Z11+AA11</f>
        <v>12142946.266545136</v>
      </c>
      <c r="AN11" s="19"/>
    </row>
    <row r="12" spans="1:46" ht="18" customHeight="1" x14ac:dyDescent="0.35">
      <c r="A12" s="1"/>
      <c r="B12" s="24">
        <v>22</v>
      </c>
      <c r="C12" s="37" t="s">
        <v>211</v>
      </c>
      <c r="D12" s="26">
        <v>209802.49411006525</v>
      </c>
      <c r="E12" s="26">
        <v>855540.80025144503</v>
      </c>
      <c r="F12" s="26">
        <v>654948.08339827275</v>
      </c>
      <c r="G12" s="26">
        <v>1341743.5960078654</v>
      </c>
      <c r="H12" s="26">
        <v>154621.84668584313</v>
      </c>
      <c r="I12" s="26">
        <v>710942.11938845785</v>
      </c>
      <c r="J12" s="26">
        <v>916637.43211081252</v>
      </c>
      <c r="K12" s="27">
        <v>1332388.0792879183</v>
      </c>
      <c r="L12" s="26">
        <v>307754.24592313037</v>
      </c>
      <c r="M12" s="26">
        <v>626652.43663061457</v>
      </c>
      <c r="N12" s="26">
        <v>863002.90579180326</v>
      </c>
      <c r="O12" s="27">
        <v>1841952.7619658457</v>
      </c>
      <c r="P12" s="26">
        <v>127947.07933152586</v>
      </c>
      <c r="Q12" s="26">
        <v>449024.25193387468</v>
      </c>
      <c r="R12" s="26">
        <v>1003902.7097575818</v>
      </c>
      <c r="S12" s="27">
        <v>1498719.2657813681</v>
      </c>
      <c r="T12" s="27">
        <v>126395.22826621056</v>
      </c>
      <c r="U12" s="26">
        <v>511537.25355474802</v>
      </c>
      <c r="V12" s="26">
        <v>799621.74243891193</v>
      </c>
      <c r="W12" s="27">
        <v>1875585.0904292983</v>
      </c>
      <c r="X12" s="26">
        <v>135047.85926785428</v>
      </c>
      <c r="Y12" s="27">
        <v>622265.58311521471</v>
      </c>
      <c r="Z12" s="26">
        <v>1183877.5529091179</v>
      </c>
      <c r="AA12" s="27">
        <v>1873261.6152233288</v>
      </c>
      <c r="AB12" s="26">
        <v>551489.37955056655</v>
      </c>
      <c r="AC12" s="27">
        <v>790701.39280885621</v>
      </c>
      <c r="AD12" s="29">
        <v>1468509.6101171488</v>
      </c>
      <c r="AE12" s="19"/>
      <c r="AF12" s="24">
        <v>22</v>
      </c>
      <c r="AG12" s="37" t="s">
        <v>211</v>
      </c>
      <c r="AH12" s="26">
        <f>D12+E12+F12+G12</f>
        <v>3062034.9737676485</v>
      </c>
      <c r="AI12" s="26">
        <f>H12+I12+J12+K12</f>
        <v>3114589.4774730317</v>
      </c>
      <c r="AJ12" s="27">
        <f>L12+M12+N12+O12</f>
        <v>3639362.3503113938</v>
      </c>
      <c r="AK12" s="27">
        <f>P12+Q12+R12+S12</f>
        <v>3079593.3068043506</v>
      </c>
      <c r="AL12" s="27">
        <f>T12+U12+V12+W12</f>
        <v>3313139.3146891687</v>
      </c>
      <c r="AM12" s="29">
        <f>X12+Y12+Z12+AA12</f>
        <v>3814452.6105155153</v>
      </c>
      <c r="AN12" s="19"/>
    </row>
    <row r="13" spans="1:46" ht="18" customHeight="1" x14ac:dyDescent="0.35">
      <c r="A13" s="1"/>
      <c r="B13" s="24">
        <v>24</v>
      </c>
      <c r="C13" s="37" t="s">
        <v>212</v>
      </c>
      <c r="D13" s="26">
        <v>399300.80000000005</v>
      </c>
      <c r="E13" s="26">
        <v>370832.5</v>
      </c>
      <c r="F13" s="26">
        <v>509551</v>
      </c>
      <c r="G13" s="26">
        <v>631110.9</v>
      </c>
      <c r="H13" s="26">
        <v>565642.01</v>
      </c>
      <c r="I13" s="26">
        <v>544702.19999999995</v>
      </c>
      <c r="J13" s="26">
        <v>715945.2</v>
      </c>
      <c r="K13" s="27">
        <v>770475.23</v>
      </c>
      <c r="L13" s="26">
        <v>710706.6</v>
      </c>
      <c r="M13" s="26">
        <v>643833.41</v>
      </c>
      <c r="N13" s="26">
        <v>787924</v>
      </c>
      <c r="O13" s="27">
        <v>725858.54</v>
      </c>
      <c r="P13" s="26">
        <v>676900.20000000007</v>
      </c>
      <c r="Q13" s="26">
        <v>687437.64</v>
      </c>
      <c r="R13" s="26">
        <v>274624.26</v>
      </c>
      <c r="S13" s="27">
        <v>970518</v>
      </c>
      <c r="T13" s="27">
        <v>220681.31</v>
      </c>
      <c r="U13" s="26">
        <v>823113.16</v>
      </c>
      <c r="V13" s="26">
        <v>312597</v>
      </c>
      <c r="W13" s="27">
        <v>806382.86</v>
      </c>
      <c r="X13" s="26">
        <v>448807.9</v>
      </c>
      <c r="Y13" s="27">
        <v>906831</v>
      </c>
      <c r="Z13" s="26">
        <v>1024827</v>
      </c>
      <c r="AA13" s="27">
        <v>1425353</v>
      </c>
      <c r="AB13" s="26">
        <v>558207.88839047041</v>
      </c>
      <c r="AC13" s="27">
        <v>1393223.8116095299</v>
      </c>
      <c r="AD13" s="29">
        <v>1152839.8999999999</v>
      </c>
      <c r="AE13" s="19"/>
      <c r="AF13" s="24">
        <v>24</v>
      </c>
      <c r="AG13" s="37" t="s">
        <v>212</v>
      </c>
      <c r="AH13" s="26">
        <f>D13+E13+F13+G13</f>
        <v>1910795.2000000002</v>
      </c>
      <c r="AI13" s="26">
        <f>H13+I13+J13+K13</f>
        <v>2596764.6399999997</v>
      </c>
      <c r="AJ13" s="27">
        <f>L13+M13+N13+O13</f>
        <v>2868322.55</v>
      </c>
      <c r="AK13" s="27">
        <f>P13+Q13+R13+S13</f>
        <v>2609480.1</v>
      </c>
      <c r="AL13" s="27">
        <f>T13+U13+V13+W13</f>
        <v>2162774.33</v>
      </c>
      <c r="AM13" s="29">
        <f>X13+Y13+Z13+AA13</f>
        <v>3805818.9</v>
      </c>
      <c r="AN13" s="19"/>
    </row>
    <row r="14" spans="1:46" ht="18" customHeight="1" x14ac:dyDescent="0.35">
      <c r="A14" s="1"/>
      <c r="B14" s="24">
        <v>25</v>
      </c>
      <c r="C14" s="37" t="s">
        <v>213</v>
      </c>
      <c r="D14" s="26">
        <v>89244</v>
      </c>
      <c r="E14" s="26">
        <v>323525</v>
      </c>
      <c r="F14" s="26">
        <v>305445</v>
      </c>
      <c r="G14" s="26">
        <v>495729.4</v>
      </c>
      <c r="H14" s="26">
        <v>52807</v>
      </c>
      <c r="I14" s="26">
        <v>244106</v>
      </c>
      <c r="J14" s="26">
        <v>367010</v>
      </c>
      <c r="K14" s="27">
        <v>646064</v>
      </c>
      <c r="L14" s="26">
        <v>85318.58</v>
      </c>
      <c r="M14" s="26">
        <v>294179</v>
      </c>
      <c r="N14" s="26">
        <v>382180</v>
      </c>
      <c r="O14" s="27">
        <v>858240.2</v>
      </c>
      <c r="P14" s="26">
        <v>84846.71</v>
      </c>
      <c r="Q14" s="26">
        <v>176180.86000000002</v>
      </c>
      <c r="R14" s="26">
        <v>604002.4</v>
      </c>
      <c r="S14" s="27">
        <v>697683.9</v>
      </c>
      <c r="T14" s="27">
        <v>57708.49</v>
      </c>
      <c r="U14" s="26">
        <v>238859.27000000002</v>
      </c>
      <c r="V14" s="26">
        <v>285802</v>
      </c>
      <c r="W14" s="27">
        <v>950525.85</v>
      </c>
      <c r="X14" s="26">
        <v>114340.4</v>
      </c>
      <c r="Y14" s="27">
        <v>366000</v>
      </c>
      <c r="Z14" s="26">
        <v>278350</v>
      </c>
      <c r="AA14" s="27">
        <v>698049</v>
      </c>
      <c r="AB14" s="26">
        <v>260968.1342406708</v>
      </c>
      <c r="AC14" s="27">
        <v>425447.50575932849</v>
      </c>
      <c r="AD14" s="29">
        <v>837086.5</v>
      </c>
      <c r="AE14" s="19"/>
      <c r="AF14" s="24">
        <v>25</v>
      </c>
      <c r="AG14" s="37" t="s">
        <v>213</v>
      </c>
      <c r="AH14" s="26">
        <f>D14+E14+F14+G14</f>
        <v>1213943.3999999999</v>
      </c>
      <c r="AI14" s="26">
        <f>H14+I14+J14+K14</f>
        <v>1309987</v>
      </c>
      <c r="AJ14" s="27">
        <f>L14+M14+N14+O14</f>
        <v>1619917.78</v>
      </c>
      <c r="AK14" s="27">
        <f>P14+Q14+R14+S14</f>
        <v>1562713.87</v>
      </c>
      <c r="AL14" s="27">
        <f>T14+U14+V14+W14</f>
        <v>1532895.6099999999</v>
      </c>
      <c r="AM14" s="29">
        <f>X14+Y14+Z14+AA14</f>
        <v>1456739.4</v>
      </c>
      <c r="AN14" s="19"/>
    </row>
    <row r="15" spans="1:46" ht="18" customHeight="1" x14ac:dyDescent="0.35">
      <c r="A15" s="1"/>
      <c r="B15" s="24">
        <v>26</v>
      </c>
      <c r="C15" s="37" t="s">
        <v>207</v>
      </c>
      <c r="D15" s="26">
        <v>2788.6</v>
      </c>
      <c r="E15" s="26">
        <v>9879.1</v>
      </c>
      <c r="F15" s="26">
        <v>15395</v>
      </c>
      <c r="G15" s="26">
        <v>8329.6999999999989</v>
      </c>
      <c r="H15" s="26">
        <v>8844.2999999999993</v>
      </c>
      <c r="I15" s="26">
        <v>891.8</v>
      </c>
      <c r="J15" s="26">
        <v>19245</v>
      </c>
      <c r="K15" s="27">
        <v>9948</v>
      </c>
      <c r="L15" s="26">
        <v>2191.1</v>
      </c>
      <c r="M15" s="26">
        <v>2927.25</v>
      </c>
      <c r="N15" s="26">
        <v>37823</v>
      </c>
      <c r="O15" s="27">
        <v>0</v>
      </c>
      <c r="P15" s="26">
        <v>17.5</v>
      </c>
      <c r="Q15" s="26">
        <v>13699.199999999999</v>
      </c>
      <c r="R15" s="26">
        <v>23871.9</v>
      </c>
      <c r="S15" s="27">
        <v>10941.8</v>
      </c>
      <c r="T15" s="27">
        <v>8414.5</v>
      </c>
      <c r="U15" s="26">
        <v>3876</v>
      </c>
      <c r="V15" s="26">
        <v>34765.5</v>
      </c>
      <c r="W15" s="27">
        <v>11929</v>
      </c>
      <c r="X15" s="26">
        <v>13792</v>
      </c>
      <c r="Y15" s="27">
        <v>7161.7</v>
      </c>
      <c r="Z15" s="26">
        <v>12190</v>
      </c>
      <c r="AA15" s="27">
        <v>33588</v>
      </c>
      <c r="AB15" s="26">
        <v>1688</v>
      </c>
      <c r="AC15" s="27">
        <v>78051.5</v>
      </c>
      <c r="AD15" s="29">
        <v>1197.2</v>
      </c>
      <c r="AE15" s="19"/>
      <c r="AF15" s="24">
        <v>26</v>
      </c>
      <c r="AG15" s="37" t="s">
        <v>207</v>
      </c>
      <c r="AH15" s="26">
        <f>D15+E15+F15+G15</f>
        <v>36392.400000000001</v>
      </c>
      <c r="AI15" s="26">
        <f>H15+I15+J15+K15</f>
        <v>38929.1</v>
      </c>
      <c r="AJ15" s="27">
        <f>L15+M15+N15+O15</f>
        <v>42941.35</v>
      </c>
      <c r="AK15" s="27">
        <f>P15+Q15+R15+S15</f>
        <v>48530.399999999994</v>
      </c>
      <c r="AL15" s="27">
        <f>T15+U15+V15+W15</f>
        <v>58985</v>
      </c>
      <c r="AM15" s="29">
        <f>X15+Y15+Z15+AA15</f>
        <v>66731.7</v>
      </c>
      <c r="AN15" s="19"/>
    </row>
    <row r="16" spans="1:46" ht="18" customHeight="1" x14ac:dyDescent="0.35">
      <c r="A16" s="1"/>
      <c r="B16" s="24">
        <v>27</v>
      </c>
      <c r="C16" s="37" t="s">
        <v>214</v>
      </c>
      <c r="D16" s="38">
        <v>188833.84624661098</v>
      </c>
      <c r="E16" s="38">
        <v>238303.60200297707</v>
      </c>
      <c r="F16" s="38">
        <v>261480.12754369678</v>
      </c>
      <c r="G16" s="38">
        <v>225500.12222496507</v>
      </c>
      <c r="H16" s="38">
        <v>190752.97328138945</v>
      </c>
      <c r="I16" s="38">
        <v>244389.35227880138</v>
      </c>
      <c r="J16" s="38">
        <v>209918.05619249234</v>
      </c>
      <c r="K16" s="39">
        <v>379460.36353644315</v>
      </c>
      <c r="L16" s="38">
        <v>245657.37321615202</v>
      </c>
      <c r="M16" s="38">
        <v>225698.22652427765</v>
      </c>
      <c r="N16" s="38">
        <v>192156.72658598237</v>
      </c>
      <c r="O16" s="39">
        <v>518618.81946475024</v>
      </c>
      <c r="P16" s="38">
        <v>203672.66635820828</v>
      </c>
      <c r="Q16" s="38">
        <v>250679.02713204193</v>
      </c>
      <c r="R16" s="38">
        <v>246047.37185840463</v>
      </c>
      <c r="S16" s="39">
        <v>454267.74432552618</v>
      </c>
      <c r="T16" s="39">
        <v>198137.08002241064</v>
      </c>
      <c r="U16" s="38">
        <v>288276.15464101057</v>
      </c>
      <c r="V16" s="38">
        <v>268508.82769494533</v>
      </c>
      <c r="W16" s="39">
        <v>371762.25025366317</v>
      </c>
      <c r="X16" s="38">
        <v>165787.3132663891</v>
      </c>
      <c r="Y16" s="39">
        <v>254894.01142814467</v>
      </c>
      <c r="Z16" s="38">
        <v>154419.54014887311</v>
      </c>
      <c r="AA16" s="39">
        <v>526678.49955474841</v>
      </c>
      <c r="AB16" s="38">
        <v>240144.01275214684</v>
      </c>
      <c r="AC16" s="39">
        <v>241867.40597441138</v>
      </c>
      <c r="AD16" s="40">
        <v>448295.49857648474</v>
      </c>
      <c r="AE16" s="19"/>
      <c r="AF16" s="24">
        <v>27</v>
      </c>
      <c r="AG16" s="37" t="s">
        <v>214</v>
      </c>
      <c r="AH16" s="26">
        <f>D16+E16+F16+G16</f>
        <v>914117.69801824982</v>
      </c>
      <c r="AI16" s="26">
        <f>H16+I16+J16+K16</f>
        <v>1024520.7452891264</v>
      </c>
      <c r="AJ16" s="27">
        <f>L16+M16+N16+O16</f>
        <v>1182131.1457911623</v>
      </c>
      <c r="AK16" s="27">
        <f>P16+Q16+R16+S16</f>
        <v>1154666.809674181</v>
      </c>
      <c r="AL16" s="27">
        <f>T16+U16+V16+W16</f>
        <v>1126684.3126120297</v>
      </c>
      <c r="AM16" s="29">
        <f>X16+Y16+Z16+AA16</f>
        <v>1101779.3643981554</v>
      </c>
      <c r="AN16" s="19"/>
    </row>
    <row r="17" spans="1:46" ht="18" customHeight="1" x14ac:dyDescent="0.35">
      <c r="A17" s="1"/>
      <c r="B17" s="24">
        <v>28</v>
      </c>
      <c r="C17" s="37" t="s">
        <v>215</v>
      </c>
      <c r="D17" s="26">
        <v>2582.6959150680923</v>
      </c>
      <c r="E17" s="26">
        <v>3259.2977989513311</v>
      </c>
      <c r="F17" s="26">
        <v>3576.2850288852933</v>
      </c>
      <c r="G17" s="26">
        <v>3084.1835618662299</v>
      </c>
      <c r="H17" s="26">
        <v>2257.1507027091575</v>
      </c>
      <c r="I17" s="26">
        <v>2891.8217563875369</v>
      </c>
      <c r="J17" s="26">
        <v>2483.9281920249341</v>
      </c>
      <c r="K17" s="27">
        <v>4490.0963349236408</v>
      </c>
      <c r="L17" s="26">
        <v>4201.9966118964367</v>
      </c>
      <c r="M17" s="26">
        <v>3860.593194292509</v>
      </c>
      <c r="N17" s="26">
        <v>3286.8621181459748</v>
      </c>
      <c r="O17" s="27">
        <v>8871.0324209935497</v>
      </c>
      <c r="P17" s="26">
        <v>2887.1815973347402</v>
      </c>
      <c r="Q17" s="26">
        <v>3553.5248146676458</v>
      </c>
      <c r="R17" s="26">
        <v>3487.8683369951323</v>
      </c>
      <c r="S17" s="27">
        <v>6439.5163824915653</v>
      </c>
      <c r="T17" s="27">
        <v>592.94839620456332</v>
      </c>
      <c r="U17" s="26">
        <v>862.70012427296024</v>
      </c>
      <c r="V17" s="26">
        <v>803.54408539016731</v>
      </c>
      <c r="W17" s="27">
        <v>1112.5420341936406</v>
      </c>
      <c r="X17" s="26">
        <v>1269.3708533647005</v>
      </c>
      <c r="Y17" s="27">
        <v>1951.6271928733331</v>
      </c>
      <c r="Z17" s="26">
        <v>1182.3321072825347</v>
      </c>
      <c r="AA17" s="27">
        <v>4032.5783876744099</v>
      </c>
      <c r="AB17" s="26">
        <v>1838.6920228799572</v>
      </c>
      <c r="AC17" s="27">
        <v>1851.8873939980986</v>
      </c>
      <c r="AD17" s="29">
        <v>3432.4293480359484</v>
      </c>
      <c r="AE17" s="19"/>
      <c r="AF17" s="24">
        <v>28</v>
      </c>
      <c r="AG17" s="37" t="s">
        <v>215</v>
      </c>
      <c r="AH17" s="26">
        <f>D17+E17+F17+G17</f>
        <v>12502.462304770947</v>
      </c>
      <c r="AI17" s="26">
        <f>H17+I17+J17+K17</f>
        <v>12122.996986045269</v>
      </c>
      <c r="AJ17" s="27">
        <f>L17+M17+N17+O17</f>
        <v>20220.48434532847</v>
      </c>
      <c r="AK17" s="27">
        <f>P17+Q17+R17+S17</f>
        <v>16368.091131489084</v>
      </c>
      <c r="AL17" s="27">
        <f>T17+U17+V17+W17</f>
        <v>3371.7346400613314</v>
      </c>
      <c r="AM17" s="29">
        <f>X17+Y17+Z17+AA17</f>
        <v>8435.9085411949782</v>
      </c>
      <c r="AN17" s="19"/>
    </row>
    <row r="18" spans="1:46" ht="18" customHeight="1" x14ac:dyDescent="0.35">
      <c r="A18" s="1"/>
      <c r="B18" s="24" t="s">
        <v>1</v>
      </c>
      <c r="C18" s="25" t="s">
        <v>396</v>
      </c>
      <c r="D18" s="44">
        <f>D5-D10</f>
        <v>1005202.7419199995</v>
      </c>
      <c r="E18" s="44">
        <f t="shared" ref="E18:G18" si="7">E5-E10</f>
        <v>1344872.1590400003</v>
      </c>
      <c r="F18" s="44">
        <f t="shared" si="7"/>
        <v>635979.22102190461</v>
      </c>
      <c r="G18" s="44">
        <f t="shared" si="7"/>
        <v>2576815.6473600008</v>
      </c>
      <c r="H18" s="44">
        <f>H5-H10</f>
        <v>1411421.130657</v>
      </c>
      <c r="I18" s="44">
        <f t="shared" ref="I18:N18" si="8">I5-I10</f>
        <v>1477558.7999999998</v>
      </c>
      <c r="J18" s="44">
        <f t="shared" si="8"/>
        <v>417134.6862321049</v>
      </c>
      <c r="K18" s="44">
        <f>K5-K10</f>
        <v>2689660.9428159976</v>
      </c>
      <c r="L18" s="44">
        <f t="shared" si="8"/>
        <v>1696712.2874949984</v>
      </c>
      <c r="M18" s="44">
        <f t="shared" si="8"/>
        <v>1936080.5268611107</v>
      </c>
      <c r="N18" s="44">
        <f t="shared" si="8"/>
        <v>73899.262689999305</v>
      </c>
      <c r="O18" s="45">
        <f t="shared" ref="O18" si="9">O5-O10</f>
        <v>1386524.9399999995</v>
      </c>
      <c r="P18" s="44">
        <f t="shared" ref="P18:S18" si="10">P5-P10</f>
        <v>749422.52139999997</v>
      </c>
      <c r="Q18" s="44">
        <f t="shared" si="10"/>
        <v>610993.83461999986</v>
      </c>
      <c r="R18" s="44">
        <f t="shared" si="10"/>
        <v>615989.15708733071</v>
      </c>
      <c r="S18" s="45">
        <f t="shared" si="10"/>
        <v>286905.53600000031</v>
      </c>
      <c r="T18" s="45">
        <f t="shared" ref="T18:V18" si="11">T5-T10</f>
        <v>1983646.0549999997</v>
      </c>
      <c r="U18" s="44">
        <f t="shared" si="11"/>
        <v>542791.78645999916</v>
      </c>
      <c r="V18" s="44">
        <f t="shared" si="11"/>
        <v>1387358.2202690011</v>
      </c>
      <c r="W18" s="45">
        <f t="shared" ref="W18:AD18" si="12">W5-W10</f>
        <v>3521642.1087420005</v>
      </c>
      <c r="X18" s="44">
        <f t="shared" si="12"/>
        <v>2462383.6322110007</v>
      </c>
      <c r="Y18" s="45">
        <f t="shared" si="12"/>
        <v>1863339.6896510003</v>
      </c>
      <c r="Z18" s="44">
        <f t="shared" si="12"/>
        <v>3417878.7951533785</v>
      </c>
      <c r="AA18" s="45">
        <f t="shared" si="12"/>
        <v>1976282.1568994969</v>
      </c>
      <c r="AB18" s="45">
        <f t="shared" si="12"/>
        <v>3966075.9836192876</v>
      </c>
      <c r="AC18" s="45">
        <f t="shared" si="12"/>
        <v>2975059.8502048645</v>
      </c>
      <c r="AD18" s="46">
        <f t="shared" si="12"/>
        <v>3646945.7479999997</v>
      </c>
      <c r="AE18" s="19"/>
      <c r="AF18" s="24" t="s">
        <v>1</v>
      </c>
      <c r="AG18" s="25" t="s">
        <v>396</v>
      </c>
      <c r="AH18" s="33">
        <f>D18+E18+F18+G18</f>
        <v>5562869.7693419047</v>
      </c>
      <c r="AI18" s="33">
        <f>H18+I18+J18+K18</f>
        <v>5995775.5597051028</v>
      </c>
      <c r="AJ18" s="34">
        <f>L18+M18+N18+O18</f>
        <v>5093217.0170461079</v>
      </c>
      <c r="AK18" s="34">
        <f>P18+Q18+R18+S18</f>
        <v>2263311.0491073309</v>
      </c>
      <c r="AL18" s="34">
        <f>T18+U18+V18+W18</f>
        <v>7435438.1704710005</v>
      </c>
      <c r="AM18" s="36">
        <f>X18+Y18+Z18+AA18</f>
        <v>9719884.2739148773</v>
      </c>
      <c r="AN18" s="19"/>
    </row>
    <row r="19" spans="1:46" ht="18" customHeight="1" x14ac:dyDescent="0.35">
      <c r="A19" s="1"/>
      <c r="B19" s="24"/>
      <c r="C19" s="25" t="s">
        <v>2</v>
      </c>
      <c r="D19" s="26"/>
      <c r="E19" s="26"/>
      <c r="F19" s="26"/>
      <c r="G19" s="26"/>
      <c r="H19" s="26"/>
      <c r="I19" s="26"/>
      <c r="J19" s="26"/>
      <c r="K19" s="27"/>
      <c r="L19" s="26"/>
      <c r="M19" s="26"/>
      <c r="N19" s="26"/>
      <c r="O19" s="27"/>
      <c r="P19" s="26"/>
      <c r="Q19" s="26"/>
      <c r="R19" s="26"/>
      <c r="S19" s="27"/>
      <c r="T19" s="27"/>
      <c r="U19" s="26"/>
      <c r="V19" s="26"/>
      <c r="W19" s="28"/>
      <c r="X19" s="26"/>
      <c r="Y19" s="27"/>
      <c r="Z19" s="26"/>
      <c r="AA19" s="27"/>
      <c r="AB19" s="26"/>
      <c r="AC19" s="27"/>
      <c r="AD19" s="29"/>
      <c r="AE19" s="19"/>
      <c r="AF19" s="24"/>
      <c r="AG19" s="25" t="s">
        <v>2</v>
      </c>
      <c r="AH19" s="26"/>
      <c r="AI19" s="26"/>
      <c r="AJ19" s="27"/>
      <c r="AK19" s="27"/>
      <c r="AL19" s="34"/>
      <c r="AM19" s="36"/>
      <c r="AN19" s="19"/>
    </row>
    <row r="20" spans="1:46" ht="18" customHeight="1" x14ac:dyDescent="0.35">
      <c r="A20" s="1"/>
      <c r="B20" s="24" t="s">
        <v>10</v>
      </c>
      <c r="C20" s="37" t="s">
        <v>397</v>
      </c>
      <c r="D20" s="26">
        <f>SUM(D21:D24)</f>
        <v>1440159.1668</v>
      </c>
      <c r="E20" s="26">
        <f t="shared" ref="E20:O20" si="13">SUM(E21:E24)</f>
        <v>3233809.8003199999</v>
      </c>
      <c r="F20" s="26">
        <f t="shared" si="13"/>
        <v>2826230.0328800008</v>
      </c>
      <c r="G20" s="26">
        <f t="shared" si="13"/>
        <v>5573660.9785600007</v>
      </c>
      <c r="H20" s="26">
        <f t="shared" si="13"/>
        <v>2814452.093599</v>
      </c>
      <c r="I20" s="26">
        <f t="shared" si="13"/>
        <v>3625904</v>
      </c>
      <c r="J20" s="26">
        <f t="shared" si="13"/>
        <v>2759231.98043</v>
      </c>
      <c r="K20" s="27">
        <f t="shared" si="13"/>
        <v>3603579.9028159999</v>
      </c>
      <c r="L20" s="26">
        <f t="shared" si="13"/>
        <v>1586173.1988349999</v>
      </c>
      <c r="M20" s="26">
        <f t="shared" si="13"/>
        <v>1642272.4598599998</v>
      </c>
      <c r="N20" s="26">
        <f t="shared" si="13"/>
        <v>2996320.5252149999</v>
      </c>
      <c r="O20" s="27">
        <f t="shared" si="13"/>
        <v>3851605.7199999997</v>
      </c>
      <c r="P20" s="26">
        <f t="shared" ref="P20:S20" si="14">SUM(P21:P24)</f>
        <v>844549.11895000003</v>
      </c>
      <c r="Q20" s="26">
        <f t="shared" si="14"/>
        <v>1718498.67029</v>
      </c>
      <c r="R20" s="26">
        <f t="shared" si="14"/>
        <v>3691702.7672300003</v>
      </c>
      <c r="S20" s="27">
        <f t="shared" si="14"/>
        <v>4867804.91</v>
      </c>
      <c r="T20" s="27">
        <f t="shared" ref="T20:V20" si="15">SUM(T21:T24)</f>
        <v>845740.23</v>
      </c>
      <c r="U20" s="26">
        <f t="shared" si="15"/>
        <v>1678353.70364</v>
      </c>
      <c r="V20" s="26">
        <f t="shared" si="15"/>
        <v>1699332.3156929999</v>
      </c>
      <c r="W20" s="28">
        <f t="shared" ref="W20:AD20" si="16">SUM(W21:W24)</f>
        <v>5241111.3563449997</v>
      </c>
      <c r="X20" s="26">
        <f t="shared" si="16"/>
        <v>997482.4868055</v>
      </c>
      <c r="Y20" s="27">
        <f t="shared" si="16"/>
        <v>1556508.725752</v>
      </c>
      <c r="Z20" s="26">
        <f t="shared" si="16"/>
        <v>3131132</v>
      </c>
      <c r="AA20" s="27">
        <f t="shared" si="16"/>
        <v>3776307</v>
      </c>
      <c r="AB20" s="27">
        <f t="shared" si="16"/>
        <v>614267.35</v>
      </c>
      <c r="AC20" s="27">
        <f t="shared" si="16"/>
        <v>2472033.5551421549</v>
      </c>
      <c r="AD20" s="29">
        <f t="shared" si="16"/>
        <v>4639168</v>
      </c>
      <c r="AE20" s="19"/>
      <c r="AF20" s="24" t="s">
        <v>10</v>
      </c>
      <c r="AG20" s="37" t="s">
        <v>397</v>
      </c>
      <c r="AH20" s="26">
        <f>D20+E20+F20+G20</f>
        <v>13073859.978560001</v>
      </c>
      <c r="AI20" s="26">
        <f>H20+I20+J20+K20</f>
        <v>12803167.976845</v>
      </c>
      <c r="AJ20" s="27">
        <f>L20+M20+N20+O20</f>
        <v>10076371.90391</v>
      </c>
      <c r="AK20" s="27">
        <f>P20+Q20+R20+S20</f>
        <v>11122555.466469999</v>
      </c>
      <c r="AL20" s="27">
        <f>T20+U20+V20+W20</f>
        <v>9464537.6056779996</v>
      </c>
      <c r="AM20" s="29">
        <f>X20+Y20+Z20+AA20</f>
        <v>9461430.2125575002</v>
      </c>
      <c r="AN20" s="19"/>
    </row>
    <row r="21" spans="1:46" ht="18" customHeight="1" x14ac:dyDescent="0.35">
      <c r="A21" s="1"/>
      <c r="B21" s="24" t="s">
        <v>11</v>
      </c>
      <c r="C21" s="37" t="s">
        <v>216</v>
      </c>
      <c r="D21" s="26">
        <v>1440159.1668</v>
      </c>
      <c r="E21" s="26">
        <v>3233809.8003199999</v>
      </c>
      <c r="F21" s="26">
        <v>2826230.0328800008</v>
      </c>
      <c r="G21" s="26">
        <v>5573660.9785600007</v>
      </c>
      <c r="H21" s="26">
        <v>2814452.093599</v>
      </c>
      <c r="I21" s="26">
        <v>3625904</v>
      </c>
      <c r="J21" s="26">
        <v>2759231.98043</v>
      </c>
      <c r="K21" s="27">
        <v>3603579.9028159999</v>
      </c>
      <c r="L21" s="26">
        <v>1586173.1988349999</v>
      </c>
      <c r="M21" s="26">
        <v>1642272.4598599998</v>
      </c>
      <c r="N21" s="26">
        <v>2996320.5252149999</v>
      </c>
      <c r="O21" s="27">
        <v>3851605.7199999997</v>
      </c>
      <c r="P21" s="26">
        <v>844549.11895000003</v>
      </c>
      <c r="Q21" s="26">
        <v>1718498.67029</v>
      </c>
      <c r="R21" s="26">
        <v>3691702.7672300003</v>
      </c>
      <c r="S21" s="27">
        <v>4867804.91</v>
      </c>
      <c r="T21" s="27">
        <v>845740.23</v>
      </c>
      <c r="U21" s="26">
        <v>1678353.70364</v>
      </c>
      <c r="V21" s="26">
        <v>1699332.3156929999</v>
      </c>
      <c r="W21" s="28">
        <v>5241111.3563449997</v>
      </c>
      <c r="X21" s="26">
        <v>997482.4868055</v>
      </c>
      <c r="Y21" s="27">
        <v>1556508.725752</v>
      </c>
      <c r="Z21" s="26">
        <v>3131132</v>
      </c>
      <c r="AA21" s="27">
        <v>3776307</v>
      </c>
      <c r="AB21" s="26">
        <v>614267.35</v>
      </c>
      <c r="AC21" s="27">
        <v>2472033.5551421549</v>
      </c>
      <c r="AD21" s="29">
        <v>4639168</v>
      </c>
      <c r="AE21" s="19"/>
      <c r="AF21" s="24" t="s">
        <v>11</v>
      </c>
      <c r="AG21" s="37" t="s">
        <v>216</v>
      </c>
      <c r="AH21" s="26">
        <f>D21+E21+F21+G21</f>
        <v>13073859.978560001</v>
      </c>
      <c r="AI21" s="26">
        <f>H21+I21+J21+K21</f>
        <v>12803167.976845</v>
      </c>
      <c r="AJ21" s="27">
        <f>L21+M21+N21+O21</f>
        <v>10076371.90391</v>
      </c>
      <c r="AK21" s="27">
        <f>P21+Q21+R21+S21</f>
        <v>11122555.466469999</v>
      </c>
      <c r="AL21" s="27">
        <f>T21+U21+V21+W21</f>
        <v>9464537.6056779996</v>
      </c>
      <c r="AM21" s="29">
        <f>X21+Y21+Z21+AA21</f>
        <v>9461430.2125575002</v>
      </c>
      <c r="AN21" s="19"/>
    </row>
    <row r="22" spans="1:46" ht="18" customHeight="1" x14ac:dyDescent="0.35">
      <c r="A22" s="1"/>
      <c r="B22" s="24" t="s">
        <v>12</v>
      </c>
      <c r="C22" s="37" t="s">
        <v>217</v>
      </c>
      <c r="D22" s="38" t="s">
        <v>380</v>
      </c>
      <c r="E22" s="38" t="s">
        <v>380</v>
      </c>
      <c r="F22" s="38" t="s">
        <v>380</v>
      </c>
      <c r="G22" s="38" t="s">
        <v>380</v>
      </c>
      <c r="H22" s="38" t="s">
        <v>380</v>
      </c>
      <c r="I22" s="38" t="s">
        <v>380</v>
      </c>
      <c r="J22" s="38" t="s">
        <v>380</v>
      </c>
      <c r="K22" s="39" t="s">
        <v>380</v>
      </c>
      <c r="L22" s="38" t="s">
        <v>380</v>
      </c>
      <c r="M22" s="38" t="s">
        <v>380</v>
      </c>
      <c r="N22" s="38" t="s">
        <v>380</v>
      </c>
      <c r="O22" s="39" t="s">
        <v>380</v>
      </c>
      <c r="P22" s="38" t="s">
        <v>380</v>
      </c>
      <c r="Q22" s="38" t="s">
        <v>380</v>
      </c>
      <c r="R22" s="38" t="s">
        <v>380</v>
      </c>
      <c r="S22" s="39" t="s">
        <v>380</v>
      </c>
      <c r="T22" s="39" t="s">
        <v>380</v>
      </c>
      <c r="U22" s="38" t="s">
        <v>380</v>
      </c>
      <c r="V22" s="38" t="s">
        <v>380</v>
      </c>
      <c r="W22" s="47" t="s">
        <v>380</v>
      </c>
      <c r="X22" s="38" t="s">
        <v>380</v>
      </c>
      <c r="Y22" s="39" t="s">
        <v>380</v>
      </c>
      <c r="Z22" s="38" t="s">
        <v>380</v>
      </c>
      <c r="AA22" s="39" t="s">
        <v>380</v>
      </c>
      <c r="AB22" s="38" t="s">
        <v>380</v>
      </c>
      <c r="AC22" s="39" t="s">
        <v>380</v>
      </c>
      <c r="AD22" s="40" t="s">
        <v>380</v>
      </c>
      <c r="AE22" s="19"/>
      <c r="AF22" s="24" t="s">
        <v>12</v>
      </c>
      <c r="AG22" s="37" t="s">
        <v>217</v>
      </c>
      <c r="AH22" s="26">
        <v>0</v>
      </c>
      <c r="AI22" s="26">
        <v>0</v>
      </c>
      <c r="AJ22" s="27">
        <v>0</v>
      </c>
      <c r="AK22" s="27">
        <v>0</v>
      </c>
      <c r="AL22" s="27">
        <v>0</v>
      </c>
      <c r="AM22" s="29">
        <v>0</v>
      </c>
      <c r="AN22" s="19"/>
    </row>
    <row r="23" spans="1:46" ht="18" customHeight="1" x14ac:dyDescent="0.35">
      <c r="A23" s="1"/>
      <c r="B23" s="24" t="s">
        <v>13</v>
      </c>
      <c r="C23" s="37" t="s">
        <v>218</v>
      </c>
      <c r="D23" s="38" t="s">
        <v>380</v>
      </c>
      <c r="E23" s="38" t="s">
        <v>380</v>
      </c>
      <c r="F23" s="38" t="s">
        <v>380</v>
      </c>
      <c r="G23" s="38" t="s">
        <v>380</v>
      </c>
      <c r="H23" s="38" t="s">
        <v>380</v>
      </c>
      <c r="I23" s="38" t="s">
        <v>380</v>
      </c>
      <c r="J23" s="38" t="s">
        <v>380</v>
      </c>
      <c r="K23" s="39" t="s">
        <v>380</v>
      </c>
      <c r="L23" s="38" t="s">
        <v>380</v>
      </c>
      <c r="M23" s="38" t="s">
        <v>380</v>
      </c>
      <c r="N23" s="38" t="s">
        <v>380</v>
      </c>
      <c r="O23" s="39" t="s">
        <v>380</v>
      </c>
      <c r="P23" s="38" t="s">
        <v>380</v>
      </c>
      <c r="Q23" s="38" t="s">
        <v>380</v>
      </c>
      <c r="R23" s="38" t="s">
        <v>380</v>
      </c>
      <c r="S23" s="39" t="s">
        <v>380</v>
      </c>
      <c r="T23" s="39" t="s">
        <v>380</v>
      </c>
      <c r="U23" s="38" t="s">
        <v>380</v>
      </c>
      <c r="V23" s="38" t="s">
        <v>380</v>
      </c>
      <c r="W23" s="47" t="s">
        <v>380</v>
      </c>
      <c r="X23" s="38" t="s">
        <v>380</v>
      </c>
      <c r="Y23" s="39" t="s">
        <v>380</v>
      </c>
      <c r="Z23" s="38" t="s">
        <v>380</v>
      </c>
      <c r="AA23" s="39" t="s">
        <v>380</v>
      </c>
      <c r="AB23" s="38" t="s">
        <v>380</v>
      </c>
      <c r="AC23" s="39" t="s">
        <v>380</v>
      </c>
      <c r="AD23" s="40" t="s">
        <v>380</v>
      </c>
      <c r="AE23" s="19"/>
      <c r="AF23" s="24" t="s">
        <v>13</v>
      </c>
      <c r="AG23" s="37" t="s">
        <v>218</v>
      </c>
      <c r="AH23" s="26">
        <v>0</v>
      </c>
      <c r="AI23" s="26">
        <v>0</v>
      </c>
      <c r="AJ23" s="27">
        <v>0</v>
      </c>
      <c r="AK23" s="27">
        <v>0</v>
      </c>
      <c r="AL23" s="27">
        <v>0</v>
      </c>
      <c r="AM23" s="29">
        <v>0</v>
      </c>
      <c r="AN23" s="19"/>
    </row>
    <row r="24" spans="1:46" ht="18" customHeight="1" x14ac:dyDescent="0.35">
      <c r="A24" s="1"/>
      <c r="B24" s="24" t="s">
        <v>14</v>
      </c>
      <c r="C24" s="37" t="s">
        <v>219</v>
      </c>
      <c r="D24" s="38" t="s">
        <v>380</v>
      </c>
      <c r="E24" s="38" t="s">
        <v>380</v>
      </c>
      <c r="F24" s="38" t="s">
        <v>380</v>
      </c>
      <c r="G24" s="38" t="s">
        <v>380</v>
      </c>
      <c r="H24" s="38" t="s">
        <v>380</v>
      </c>
      <c r="I24" s="38" t="s">
        <v>380</v>
      </c>
      <c r="J24" s="38" t="s">
        <v>380</v>
      </c>
      <c r="K24" s="39" t="s">
        <v>380</v>
      </c>
      <c r="L24" s="38" t="s">
        <v>380</v>
      </c>
      <c r="M24" s="38" t="s">
        <v>380</v>
      </c>
      <c r="N24" s="38" t="s">
        <v>380</v>
      </c>
      <c r="O24" s="39" t="s">
        <v>380</v>
      </c>
      <c r="P24" s="38" t="s">
        <v>380</v>
      </c>
      <c r="Q24" s="38" t="s">
        <v>380</v>
      </c>
      <c r="R24" s="38" t="s">
        <v>380</v>
      </c>
      <c r="S24" s="39" t="s">
        <v>380</v>
      </c>
      <c r="T24" s="39" t="s">
        <v>380</v>
      </c>
      <c r="U24" s="38" t="s">
        <v>380</v>
      </c>
      <c r="V24" s="38" t="s">
        <v>380</v>
      </c>
      <c r="W24" s="47" t="s">
        <v>380</v>
      </c>
      <c r="X24" s="38" t="s">
        <v>380</v>
      </c>
      <c r="Y24" s="39" t="s">
        <v>380</v>
      </c>
      <c r="Z24" s="38" t="s">
        <v>380</v>
      </c>
      <c r="AA24" s="39" t="s">
        <v>380</v>
      </c>
      <c r="AB24" s="38" t="s">
        <v>380</v>
      </c>
      <c r="AC24" s="39" t="s">
        <v>380</v>
      </c>
      <c r="AD24" s="40" t="s">
        <v>380</v>
      </c>
      <c r="AE24" s="19"/>
      <c r="AF24" s="24" t="s">
        <v>14</v>
      </c>
      <c r="AG24" s="37" t="s">
        <v>219</v>
      </c>
      <c r="AH24" s="26">
        <v>0</v>
      </c>
      <c r="AI24" s="26">
        <v>0</v>
      </c>
      <c r="AJ24" s="27">
        <v>0</v>
      </c>
      <c r="AK24" s="27">
        <v>0</v>
      </c>
      <c r="AL24" s="27">
        <v>0</v>
      </c>
      <c r="AM24" s="29">
        <v>0</v>
      </c>
      <c r="AN24" s="19"/>
    </row>
    <row r="25" spans="1:46" ht="18" customHeight="1" x14ac:dyDescent="0.35">
      <c r="A25" s="1"/>
      <c r="B25" s="24" t="s">
        <v>5</v>
      </c>
      <c r="C25" s="37" t="s">
        <v>398</v>
      </c>
      <c r="D25" s="26">
        <f>SUM(D26:D29)</f>
        <v>12721</v>
      </c>
      <c r="E25" s="26">
        <f t="shared" ref="E25:O25" si="17">SUM(E26:E29)</f>
        <v>43630</v>
      </c>
      <c r="F25" s="26">
        <f t="shared" si="17"/>
        <v>2308.0290110000001</v>
      </c>
      <c r="G25" s="26">
        <f t="shared" si="17"/>
        <v>1754.2</v>
      </c>
      <c r="H25" s="26">
        <f t="shared" si="17"/>
        <v>449.9</v>
      </c>
      <c r="I25" s="26">
        <f t="shared" si="17"/>
        <v>4059</v>
      </c>
      <c r="J25" s="26">
        <f t="shared" si="17"/>
        <v>241504.86490789446</v>
      </c>
      <c r="K25" s="27">
        <f t="shared" si="17"/>
        <v>56181</v>
      </c>
      <c r="L25" s="26">
        <f t="shared" si="17"/>
        <v>133531.20000000001</v>
      </c>
      <c r="M25" s="26">
        <f t="shared" si="17"/>
        <v>0</v>
      </c>
      <c r="N25" s="26">
        <f t="shared" si="17"/>
        <v>122179</v>
      </c>
      <c r="O25" s="27">
        <f t="shared" si="17"/>
        <v>1568</v>
      </c>
      <c r="P25" s="26">
        <f t="shared" ref="P25:S25" si="18">SUM(P26:P29)</f>
        <v>122.39999999999999</v>
      </c>
      <c r="Q25" s="26">
        <f t="shared" si="18"/>
        <v>3097</v>
      </c>
      <c r="R25" s="26">
        <f t="shared" si="18"/>
        <v>1295.0999999999999</v>
      </c>
      <c r="S25" s="27">
        <f t="shared" si="18"/>
        <v>56576</v>
      </c>
      <c r="T25" s="27">
        <f t="shared" ref="T25:V25" si="19">SUM(T26:T29)</f>
        <v>1966.52</v>
      </c>
      <c r="U25" s="26">
        <f t="shared" si="19"/>
        <v>826722.81</v>
      </c>
      <c r="V25" s="26">
        <f t="shared" si="19"/>
        <v>1439.5</v>
      </c>
      <c r="W25" s="28">
        <f t="shared" ref="W25:AD25" si="20">SUM(W26:W29)</f>
        <v>103801.00000000001</v>
      </c>
      <c r="X25" s="26">
        <f t="shared" si="20"/>
        <v>627.89</v>
      </c>
      <c r="Y25" s="27">
        <f t="shared" si="20"/>
        <v>101160.95</v>
      </c>
      <c r="Z25" s="26">
        <f t="shared" si="20"/>
        <v>47274.710000000006</v>
      </c>
      <c r="AA25" s="27">
        <f t="shared" si="20"/>
        <v>2814</v>
      </c>
      <c r="AB25" s="27">
        <f t="shared" si="20"/>
        <v>9284.1</v>
      </c>
      <c r="AC25" s="27">
        <f t="shared" si="20"/>
        <v>2740.95</v>
      </c>
      <c r="AD25" s="29">
        <f t="shared" si="20"/>
        <v>0</v>
      </c>
      <c r="AE25" s="19"/>
      <c r="AF25" s="24" t="s">
        <v>5</v>
      </c>
      <c r="AG25" s="37" t="s">
        <v>398</v>
      </c>
      <c r="AH25" s="26">
        <f>D25+E25+F25+G25</f>
        <v>60413.229010999996</v>
      </c>
      <c r="AI25" s="26">
        <f>H25+I25+J25+K25</f>
        <v>302194.76490789442</v>
      </c>
      <c r="AJ25" s="27">
        <f>L25+M25+N25+O25</f>
        <v>257278.2</v>
      </c>
      <c r="AK25" s="27">
        <f>P25+Q25+R25+S25</f>
        <v>61090.5</v>
      </c>
      <c r="AL25" s="27">
        <f>T25+U25+V25+W25</f>
        <v>933929.83000000007</v>
      </c>
      <c r="AM25" s="29">
        <f>X25+Y25+Z25+AA25</f>
        <v>151877.54999999999</v>
      </c>
      <c r="AN25" s="19"/>
    </row>
    <row r="26" spans="1:46" ht="18" customHeight="1" x14ac:dyDescent="0.35">
      <c r="A26" s="1"/>
      <c r="B26" s="24" t="s">
        <v>6</v>
      </c>
      <c r="C26" s="37" t="s">
        <v>216</v>
      </c>
      <c r="D26" s="26">
        <v>12721</v>
      </c>
      <c r="E26" s="26">
        <v>43630</v>
      </c>
      <c r="F26" s="26">
        <v>2308.0290110000001</v>
      </c>
      <c r="G26" s="26">
        <v>1754.2</v>
      </c>
      <c r="H26" s="26">
        <v>449.9</v>
      </c>
      <c r="I26" s="26">
        <v>4059</v>
      </c>
      <c r="J26" s="26">
        <v>241504.86490789446</v>
      </c>
      <c r="K26" s="27">
        <v>56181</v>
      </c>
      <c r="L26" s="26">
        <v>133531.20000000001</v>
      </c>
      <c r="M26" s="26">
        <v>0</v>
      </c>
      <c r="N26" s="26">
        <v>122179</v>
      </c>
      <c r="O26" s="27">
        <v>1568</v>
      </c>
      <c r="P26" s="26">
        <v>122.39999999999999</v>
      </c>
      <c r="Q26" s="26">
        <v>3097</v>
      </c>
      <c r="R26" s="26">
        <v>1295.0999999999999</v>
      </c>
      <c r="S26" s="27">
        <v>56576</v>
      </c>
      <c r="T26" s="27">
        <v>1966.52</v>
      </c>
      <c r="U26" s="26">
        <v>826722.81</v>
      </c>
      <c r="V26" s="26">
        <v>1439.5</v>
      </c>
      <c r="W26" s="28">
        <v>103801.00000000001</v>
      </c>
      <c r="X26" s="26">
        <v>627.89</v>
      </c>
      <c r="Y26" s="27">
        <v>101160.95</v>
      </c>
      <c r="Z26" s="26">
        <v>47274.710000000006</v>
      </c>
      <c r="AA26" s="27">
        <v>2814</v>
      </c>
      <c r="AB26" s="26">
        <v>9284.1</v>
      </c>
      <c r="AC26" s="27">
        <v>2740.95</v>
      </c>
      <c r="AD26" s="29">
        <v>0</v>
      </c>
      <c r="AE26" s="19"/>
      <c r="AF26" s="24" t="s">
        <v>6</v>
      </c>
      <c r="AG26" s="37" t="s">
        <v>216</v>
      </c>
      <c r="AH26" s="26">
        <f>D26+E26+F26+G26</f>
        <v>60413.229010999996</v>
      </c>
      <c r="AI26" s="26">
        <f>H26+I26+J26+K26</f>
        <v>302194.76490789442</v>
      </c>
      <c r="AJ26" s="27">
        <f>L26+M26+N26+O26</f>
        <v>257278.2</v>
      </c>
      <c r="AK26" s="27">
        <f>P26+Q26+R26+S26</f>
        <v>61090.5</v>
      </c>
      <c r="AL26" s="27">
        <f>T26+U26+V26+W26</f>
        <v>933929.83000000007</v>
      </c>
      <c r="AM26" s="29">
        <f>X26+Y26+Z26+AA26</f>
        <v>151877.54999999999</v>
      </c>
      <c r="AN26" s="19"/>
    </row>
    <row r="27" spans="1:46" ht="18" customHeight="1" x14ac:dyDescent="0.35">
      <c r="A27" s="1"/>
      <c r="B27" s="24" t="s">
        <v>7</v>
      </c>
      <c r="C27" s="37" t="s">
        <v>223</v>
      </c>
      <c r="D27" s="38" t="s">
        <v>380</v>
      </c>
      <c r="E27" s="38" t="s">
        <v>380</v>
      </c>
      <c r="F27" s="38" t="s">
        <v>380</v>
      </c>
      <c r="G27" s="38" t="s">
        <v>380</v>
      </c>
      <c r="H27" s="38" t="s">
        <v>380</v>
      </c>
      <c r="I27" s="38" t="s">
        <v>380</v>
      </c>
      <c r="J27" s="38" t="s">
        <v>380</v>
      </c>
      <c r="K27" s="39" t="s">
        <v>380</v>
      </c>
      <c r="L27" s="38" t="s">
        <v>380</v>
      </c>
      <c r="M27" s="38" t="s">
        <v>380</v>
      </c>
      <c r="N27" s="38" t="s">
        <v>380</v>
      </c>
      <c r="O27" s="39" t="s">
        <v>380</v>
      </c>
      <c r="P27" s="38" t="s">
        <v>380</v>
      </c>
      <c r="Q27" s="38" t="s">
        <v>380</v>
      </c>
      <c r="R27" s="38" t="s">
        <v>380</v>
      </c>
      <c r="S27" s="39" t="s">
        <v>380</v>
      </c>
      <c r="T27" s="39" t="s">
        <v>380</v>
      </c>
      <c r="U27" s="38" t="s">
        <v>380</v>
      </c>
      <c r="V27" s="38" t="s">
        <v>380</v>
      </c>
      <c r="W27" s="47" t="s">
        <v>380</v>
      </c>
      <c r="X27" s="38" t="s">
        <v>380</v>
      </c>
      <c r="Y27" s="39" t="s">
        <v>380</v>
      </c>
      <c r="Z27" s="38" t="s">
        <v>380</v>
      </c>
      <c r="AA27" s="39" t="s">
        <v>380</v>
      </c>
      <c r="AB27" s="38" t="s">
        <v>380</v>
      </c>
      <c r="AC27" s="39" t="s">
        <v>380</v>
      </c>
      <c r="AD27" s="40" t="s">
        <v>380</v>
      </c>
      <c r="AE27" s="19"/>
      <c r="AF27" s="24" t="s">
        <v>7</v>
      </c>
      <c r="AG27" s="37" t="s">
        <v>223</v>
      </c>
      <c r="AH27" s="26">
        <v>0</v>
      </c>
      <c r="AI27" s="26">
        <v>0</v>
      </c>
      <c r="AJ27" s="27">
        <v>0</v>
      </c>
      <c r="AK27" s="27">
        <v>0</v>
      </c>
      <c r="AL27" s="27">
        <v>0</v>
      </c>
      <c r="AM27" s="29">
        <v>0</v>
      </c>
      <c r="AN27" s="19"/>
    </row>
    <row r="28" spans="1:46" ht="18" customHeight="1" x14ac:dyDescent="0.35">
      <c r="A28" s="1"/>
      <c r="B28" s="24" t="s">
        <v>8</v>
      </c>
      <c r="C28" s="37" t="s">
        <v>218</v>
      </c>
      <c r="D28" s="38" t="s">
        <v>380</v>
      </c>
      <c r="E28" s="38" t="s">
        <v>380</v>
      </c>
      <c r="F28" s="38" t="s">
        <v>380</v>
      </c>
      <c r="G28" s="38" t="s">
        <v>380</v>
      </c>
      <c r="H28" s="38" t="s">
        <v>380</v>
      </c>
      <c r="I28" s="38" t="s">
        <v>380</v>
      </c>
      <c r="J28" s="38" t="s">
        <v>380</v>
      </c>
      <c r="K28" s="39" t="s">
        <v>380</v>
      </c>
      <c r="L28" s="38" t="s">
        <v>380</v>
      </c>
      <c r="M28" s="38" t="s">
        <v>380</v>
      </c>
      <c r="N28" s="38" t="s">
        <v>380</v>
      </c>
      <c r="O28" s="39" t="s">
        <v>380</v>
      </c>
      <c r="P28" s="38" t="s">
        <v>380</v>
      </c>
      <c r="Q28" s="38" t="s">
        <v>380</v>
      </c>
      <c r="R28" s="38" t="s">
        <v>380</v>
      </c>
      <c r="S28" s="39" t="s">
        <v>380</v>
      </c>
      <c r="T28" s="39" t="s">
        <v>380</v>
      </c>
      <c r="U28" s="38" t="s">
        <v>380</v>
      </c>
      <c r="V28" s="38" t="s">
        <v>380</v>
      </c>
      <c r="W28" s="47" t="s">
        <v>380</v>
      </c>
      <c r="X28" s="38" t="s">
        <v>380</v>
      </c>
      <c r="Y28" s="39" t="s">
        <v>380</v>
      </c>
      <c r="Z28" s="38" t="s">
        <v>380</v>
      </c>
      <c r="AA28" s="39" t="s">
        <v>380</v>
      </c>
      <c r="AB28" s="38" t="s">
        <v>380</v>
      </c>
      <c r="AC28" s="39" t="s">
        <v>380</v>
      </c>
      <c r="AD28" s="40" t="s">
        <v>380</v>
      </c>
      <c r="AE28" s="19"/>
      <c r="AF28" s="24" t="s">
        <v>8</v>
      </c>
      <c r="AG28" s="37" t="s">
        <v>218</v>
      </c>
      <c r="AH28" s="26">
        <v>0</v>
      </c>
      <c r="AI28" s="26">
        <v>0</v>
      </c>
      <c r="AJ28" s="27">
        <v>0</v>
      </c>
      <c r="AK28" s="27">
        <v>0</v>
      </c>
      <c r="AL28" s="27">
        <v>0</v>
      </c>
      <c r="AM28" s="29">
        <v>0</v>
      </c>
      <c r="AN28" s="19"/>
    </row>
    <row r="29" spans="1:46" ht="18" customHeight="1" x14ac:dyDescent="0.35">
      <c r="A29" s="1"/>
      <c r="B29" s="24" t="s">
        <v>9</v>
      </c>
      <c r="C29" s="37" t="s">
        <v>224</v>
      </c>
      <c r="D29" s="38" t="s">
        <v>380</v>
      </c>
      <c r="E29" s="38" t="s">
        <v>380</v>
      </c>
      <c r="F29" s="38" t="s">
        <v>380</v>
      </c>
      <c r="G29" s="38" t="s">
        <v>380</v>
      </c>
      <c r="H29" s="38" t="s">
        <v>380</v>
      </c>
      <c r="I29" s="38" t="s">
        <v>380</v>
      </c>
      <c r="J29" s="38" t="s">
        <v>380</v>
      </c>
      <c r="K29" s="39" t="s">
        <v>380</v>
      </c>
      <c r="L29" s="38" t="s">
        <v>380</v>
      </c>
      <c r="M29" s="38" t="s">
        <v>380</v>
      </c>
      <c r="N29" s="38" t="s">
        <v>380</v>
      </c>
      <c r="O29" s="39" t="s">
        <v>380</v>
      </c>
      <c r="P29" s="38" t="s">
        <v>380</v>
      </c>
      <c r="Q29" s="38" t="s">
        <v>380</v>
      </c>
      <c r="R29" s="38" t="s">
        <v>380</v>
      </c>
      <c r="S29" s="39" t="s">
        <v>380</v>
      </c>
      <c r="T29" s="39" t="s">
        <v>380</v>
      </c>
      <c r="U29" s="38" t="s">
        <v>380</v>
      </c>
      <c r="V29" s="38" t="s">
        <v>380</v>
      </c>
      <c r="W29" s="47" t="s">
        <v>380</v>
      </c>
      <c r="X29" s="38" t="s">
        <v>380</v>
      </c>
      <c r="Y29" s="39" t="s">
        <v>380</v>
      </c>
      <c r="Z29" s="38" t="s">
        <v>380</v>
      </c>
      <c r="AA29" s="39" t="s">
        <v>380</v>
      </c>
      <c r="AB29" s="38" t="s">
        <v>380</v>
      </c>
      <c r="AC29" s="39" t="s">
        <v>380</v>
      </c>
      <c r="AD29" s="40" t="s">
        <v>380</v>
      </c>
      <c r="AE29" s="19"/>
      <c r="AF29" s="24" t="s">
        <v>9</v>
      </c>
      <c r="AG29" s="37" t="s">
        <v>224</v>
      </c>
      <c r="AH29" s="26">
        <v>0</v>
      </c>
      <c r="AI29" s="26">
        <v>0</v>
      </c>
      <c r="AJ29" s="27">
        <v>0</v>
      </c>
      <c r="AK29" s="27">
        <v>0</v>
      </c>
      <c r="AL29" s="27">
        <v>0</v>
      </c>
      <c r="AM29" s="29">
        <v>0</v>
      </c>
      <c r="AN29" s="19"/>
    </row>
    <row r="30" spans="1:46" ht="18" customHeight="1" x14ac:dyDescent="0.35">
      <c r="A30" s="1"/>
      <c r="B30" s="24">
        <v>31</v>
      </c>
      <c r="C30" s="48" t="s">
        <v>399</v>
      </c>
      <c r="D30" s="33">
        <f t="shared" ref="D30:O30" si="21">D20-D25</f>
        <v>1427438.1668</v>
      </c>
      <c r="E30" s="33">
        <f t="shared" si="21"/>
        <v>3190179.8003199999</v>
      </c>
      <c r="F30" s="33">
        <f t="shared" si="21"/>
        <v>2823922.0038690008</v>
      </c>
      <c r="G30" s="33">
        <f t="shared" si="21"/>
        <v>5571906.7785600005</v>
      </c>
      <c r="H30" s="33">
        <f t="shared" si="21"/>
        <v>2814002.1935990001</v>
      </c>
      <c r="I30" s="33">
        <f t="shared" si="21"/>
        <v>3621845</v>
      </c>
      <c r="J30" s="33">
        <f t="shared" si="21"/>
        <v>2517727.1155221057</v>
      </c>
      <c r="K30" s="34">
        <f t="shared" si="21"/>
        <v>3547398.9028159999</v>
      </c>
      <c r="L30" s="33">
        <f t="shared" si="21"/>
        <v>1452641.998835</v>
      </c>
      <c r="M30" s="33">
        <f t="shared" si="21"/>
        <v>1642272.4598599998</v>
      </c>
      <c r="N30" s="33">
        <f t="shared" si="21"/>
        <v>2874141.5252149999</v>
      </c>
      <c r="O30" s="34">
        <f t="shared" si="21"/>
        <v>3850037.7199999997</v>
      </c>
      <c r="P30" s="33">
        <f t="shared" ref="P30:S30" si="22">P20-P25</f>
        <v>844426.71895000001</v>
      </c>
      <c r="Q30" s="33">
        <f t="shared" si="22"/>
        <v>1715401.67029</v>
      </c>
      <c r="R30" s="33">
        <f t="shared" si="22"/>
        <v>3690407.6672300003</v>
      </c>
      <c r="S30" s="34">
        <f t="shared" si="22"/>
        <v>4811228.91</v>
      </c>
      <c r="T30" s="34">
        <f t="shared" ref="T30:V30" si="23">T20-T25</f>
        <v>843773.71</v>
      </c>
      <c r="U30" s="33">
        <f t="shared" si="23"/>
        <v>851630.89363999991</v>
      </c>
      <c r="V30" s="33">
        <f t="shared" si="23"/>
        <v>1697892.8156929999</v>
      </c>
      <c r="W30" s="35">
        <f t="shared" ref="W30:Y30" si="24">W20-W25</f>
        <v>5137310.3563449997</v>
      </c>
      <c r="X30" s="33">
        <f t="shared" si="24"/>
        <v>996854.59680549998</v>
      </c>
      <c r="Y30" s="34">
        <f t="shared" si="24"/>
        <v>1455347.775752</v>
      </c>
      <c r="Z30" s="33">
        <f t="shared" ref="Z30:AA30" si="25">Z20-Z25</f>
        <v>3083857.29</v>
      </c>
      <c r="AA30" s="34">
        <f t="shared" si="25"/>
        <v>3773493</v>
      </c>
      <c r="AB30" s="34">
        <f t="shared" ref="AB30:AD30" si="26">AB20-AB25</f>
        <v>604983.25</v>
      </c>
      <c r="AC30" s="34">
        <f t="shared" si="26"/>
        <v>2469292.6051421547</v>
      </c>
      <c r="AD30" s="36">
        <f t="shared" si="26"/>
        <v>4639168</v>
      </c>
      <c r="AE30" s="19"/>
      <c r="AF30" s="24">
        <v>31</v>
      </c>
      <c r="AG30" s="48" t="s">
        <v>399</v>
      </c>
      <c r="AH30" s="33">
        <f>D30+E30+F30+G30</f>
        <v>13013446.749549001</v>
      </c>
      <c r="AI30" s="33">
        <f>H30+I30+J30+K30</f>
        <v>12500973.211937105</v>
      </c>
      <c r="AJ30" s="34">
        <f>L30+M30+N30+O30</f>
        <v>9819093.7039100006</v>
      </c>
      <c r="AK30" s="34">
        <f>P30+Q30+R30+S30</f>
        <v>11061464.966469999</v>
      </c>
      <c r="AL30" s="34">
        <f>T30+U30+V30+W30</f>
        <v>8530607.7756779995</v>
      </c>
      <c r="AM30" s="36">
        <f>X30+Y30+Z30+AA30</f>
        <v>9309552.6625574995</v>
      </c>
      <c r="AN30" s="19"/>
    </row>
    <row r="31" spans="1:46" s="3" customFormat="1" ht="18" customHeight="1" x14ac:dyDescent="0.35">
      <c r="A31" s="11"/>
      <c r="B31" s="49" t="s">
        <v>3</v>
      </c>
      <c r="C31" s="50" t="s">
        <v>225</v>
      </c>
      <c r="D31" s="44">
        <f>D18-D30</f>
        <v>-422235.42488000053</v>
      </c>
      <c r="E31" s="44">
        <f t="shared" ref="E31:O31" si="27">E18-E30</f>
        <v>-1845307.6412799996</v>
      </c>
      <c r="F31" s="44">
        <f t="shared" si="27"/>
        <v>-2187942.7828470962</v>
      </c>
      <c r="G31" s="44">
        <f t="shared" si="27"/>
        <v>-2995091.1311999997</v>
      </c>
      <c r="H31" s="44">
        <f t="shared" si="27"/>
        <v>-1402581.0629420001</v>
      </c>
      <c r="I31" s="44">
        <f t="shared" si="27"/>
        <v>-2144286.2000000002</v>
      </c>
      <c r="J31" s="44">
        <f t="shared" si="27"/>
        <v>-2100592.4292900008</v>
      </c>
      <c r="K31" s="45">
        <f t="shared" si="27"/>
        <v>-857737.96000000229</v>
      </c>
      <c r="L31" s="44">
        <f t="shared" si="27"/>
        <v>244070.28865999845</v>
      </c>
      <c r="M31" s="44">
        <f t="shared" si="27"/>
        <v>293808.06700111087</v>
      </c>
      <c r="N31" s="44">
        <f t="shared" si="27"/>
        <v>-2800242.2625250006</v>
      </c>
      <c r="O31" s="45">
        <f t="shared" si="27"/>
        <v>-2463512.7800000003</v>
      </c>
      <c r="P31" s="44">
        <f t="shared" ref="P31:S31" si="28">P18-P30</f>
        <v>-95004.197550000041</v>
      </c>
      <c r="Q31" s="44">
        <f t="shared" si="28"/>
        <v>-1104407.8356700002</v>
      </c>
      <c r="R31" s="44">
        <f t="shared" si="28"/>
        <v>-3074418.5101426695</v>
      </c>
      <c r="S31" s="45">
        <f t="shared" si="28"/>
        <v>-4524323.3739999998</v>
      </c>
      <c r="T31" s="45">
        <f t="shared" ref="T31:V31" si="29">T18-T30</f>
        <v>1139872.3449999997</v>
      </c>
      <c r="U31" s="44">
        <f t="shared" si="29"/>
        <v>-308839.10718000075</v>
      </c>
      <c r="V31" s="44">
        <f t="shared" si="29"/>
        <v>-310534.59542399878</v>
      </c>
      <c r="W31" s="51">
        <f t="shared" ref="W31:Y31" si="30">W18-W30</f>
        <v>-1615668.2476029992</v>
      </c>
      <c r="X31" s="44">
        <f t="shared" si="30"/>
        <v>1465529.0354055008</v>
      </c>
      <c r="Y31" s="45">
        <f t="shared" si="30"/>
        <v>407991.91389900027</v>
      </c>
      <c r="Z31" s="44">
        <f t="shared" ref="Z31:AA31" si="31">Z18-Z30</f>
        <v>334021.50515337847</v>
      </c>
      <c r="AA31" s="45">
        <f t="shared" si="31"/>
        <v>-1797210.8431005031</v>
      </c>
      <c r="AB31" s="45">
        <f t="shared" ref="AB31:AD31" si="32">AB18-AB30</f>
        <v>3361092.7336192876</v>
      </c>
      <c r="AC31" s="45">
        <f t="shared" si="32"/>
        <v>505767.24506270979</v>
      </c>
      <c r="AD31" s="46">
        <f t="shared" si="32"/>
        <v>-992222.25200000033</v>
      </c>
      <c r="AE31" s="52"/>
      <c r="AF31" s="49" t="s">
        <v>3</v>
      </c>
      <c r="AG31" s="50" t="s">
        <v>225</v>
      </c>
      <c r="AH31" s="33">
        <f>D31+E31+F31+G31</f>
        <v>-7450576.9802070959</v>
      </c>
      <c r="AI31" s="33">
        <f>H31+I31+J31+K31</f>
        <v>-6505197.6522320043</v>
      </c>
      <c r="AJ31" s="34">
        <f>L31+M31+N31+O31</f>
        <v>-4725876.6868638918</v>
      </c>
      <c r="AK31" s="34">
        <f>P31+Q31+R31+S31</f>
        <v>-8798153.9173626695</v>
      </c>
      <c r="AL31" s="34">
        <f>T31+U31+V31+W31</f>
        <v>-1095169.605206999</v>
      </c>
      <c r="AM31" s="36">
        <f>X31+Y31+Z31+AA31</f>
        <v>410331.61135737645</v>
      </c>
      <c r="AN31" s="52"/>
      <c r="AO31" s="53"/>
      <c r="AP31" s="53"/>
      <c r="AQ31" s="53"/>
      <c r="AR31" s="53"/>
      <c r="AS31" s="8"/>
      <c r="AT31" s="8"/>
    </row>
    <row r="32" spans="1:46" ht="26" customHeight="1" x14ac:dyDescent="0.35">
      <c r="A32" s="1"/>
      <c r="B32" s="24"/>
      <c r="C32" s="48" t="s">
        <v>15</v>
      </c>
      <c r="D32" s="26"/>
      <c r="E32" s="26"/>
      <c r="F32" s="26"/>
      <c r="G32" s="26"/>
      <c r="H32" s="26"/>
      <c r="I32" s="26"/>
      <c r="J32" s="26"/>
      <c r="K32" s="27"/>
      <c r="L32" s="26"/>
      <c r="M32" s="26"/>
      <c r="N32" s="26"/>
      <c r="O32" s="27"/>
      <c r="P32" s="26"/>
      <c r="Q32" s="26"/>
      <c r="R32" s="26"/>
      <c r="S32" s="27"/>
      <c r="T32" s="27"/>
      <c r="U32" s="26"/>
      <c r="V32" s="26"/>
      <c r="W32" s="28"/>
      <c r="X32" s="26"/>
      <c r="Y32" s="27"/>
      <c r="Z32" s="26"/>
      <c r="AA32" s="27"/>
      <c r="AB32" s="26"/>
      <c r="AC32" s="27"/>
      <c r="AD32" s="29"/>
      <c r="AE32" s="19"/>
      <c r="AF32" s="24"/>
      <c r="AG32" s="48" t="s">
        <v>15</v>
      </c>
      <c r="AH32" s="26"/>
      <c r="AI32" s="26"/>
      <c r="AJ32" s="27" t="s">
        <v>383</v>
      </c>
      <c r="AK32" s="27">
        <f>P32+Q32+R32+S32</f>
        <v>0</v>
      </c>
      <c r="AL32" s="27">
        <f>T32+U32+V32+W32</f>
        <v>0</v>
      </c>
      <c r="AM32" s="29">
        <f>X32+Y32+Z32+AA32</f>
        <v>0</v>
      </c>
      <c r="AN32" s="19"/>
    </row>
    <row r="33" spans="1:46" s="3" customFormat="1" ht="18" customHeight="1" x14ac:dyDescent="0.35">
      <c r="A33" s="11"/>
      <c r="B33" s="49">
        <v>32</v>
      </c>
      <c r="C33" s="54" t="s">
        <v>400</v>
      </c>
      <c r="D33" s="44">
        <f>D34+D35</f>
        <v>528065.4</v>
      </c>
      <c r="E33" s="44">
        <f t="shared" ref="E33:O33" si="33">E34+E35</f>
        <v>-1461989</v>
      </c>
      <c r="F33" s="44">
        <f t="shared" si="33"/>
        <v>471910</v>
      </c>
      <c r="G33" s="44">
        <f t="shared" si="33"/>
        <v>1711929.1</v>
      </c>
      <c r="H33" s="44">
        <f t="shared" si="33"/>
        <v>-1048531.7</v>
      </c>
      <c r="I33" s="44">
        <f t="shared" si="33"/>
        <v>-186458</v>
      </c>
      <c r="J33" s="44">
        <f t="shared" si="33"/>
        <v>-1808447</v>
      </c>
      <c r="K33" s="45">
        <f t="shared" si="33"/>
        <v>456044</v>
      </c>
      <c r="L33" s="44">
        <f t="shared" si="33"/>
        <v>1420816.04</v>
      </c>
      <c r="M33" s="44">
        <f t="shared" si="33"/>
        <v>1199750</v>
      </c>
      <c r="N33" s="44">
        <f t="shared" si="33"/>
        <v>-1974118</v>
      </c>
      <c r="O33" s="45">
        <f t="shared" si="33"/>
        <v>-857088.6</v>
      </c>
      <c r="P33" s="44">
        <f t="shared" ref="P33:S33" si="34">P34+P35</f>
        <v>848870.88</v>
      </c>
      <c r="Q33" s="44">
        <f t="shared" si="34"/>
        <v>-1611604</v>
      </c>
      <c r="R33" s="44">
        <f t="shared" si="34"/>
        <v>1426068</v>
      </c>
      <c r="S33" s="45">
        <f t="shared" si="34"/>
        <v>-2677269</v>
      </c>
      <c r="T33" s="45">
        <f t="shared" ref="T33:V33" si="35">T34+T35</f>
        <v>1235490</v>
      </c>
      <c r="U33" s="44">
        <f t="shared" si="35"/>
        <v>-979750.9</v>
      </c>
      <c r="V33" s="44">
        <f t="shared" si="35"/>
        <v>-250666</v>
      </c>
      <c r="W33" s="51">
        <f t="shared" ref="W33:AD33" si="36">W34+W35</f>
        <v>-825669.16999999993</v>
      </c>
      <c r="X33" s="44">
        <f t="shared" si="36"/>
        <v>1554330</v>
      </c>
      <c r="Y33" s="45">
        <f t="shared" si="36"/>
        <v>1325994</v>
      </c>
      <c r="Z33" s="44">
        <f t="shared" si="36"/>
        <v>-44776.226000000024</v>
      </c>
      <c r="AA33" s="45">
        <f t="shared" si="36"/>
        <v>-995916</v>
      </c>
      <c r="AB33" s="45">
        <f t="shared" si="36"/>
        <v>4130797.9101221832</v>
      </c>
      <c r="AC33" s="45">
        <f t="shared" si="36"/>
        <v>1911301.1</v>
      </c>
      <c r="AD33" s="46">
        <f t="shared" si="36"/>
        <v>4476240.84</v>
      </c>
      <c r="AE33" s="52"/>
      <c r="AF33" s="49">
        <v>32</v>
      </c>
      <c r="AG33" s="54" t="s">
        <v>400</v>
      </c>
      <c r="AH33" s="33">
        <f>D33+E33+F33+G33</f>
        <v>1249915.5</v>
      </c>
      <c r="AI33" s="33">
        <f>H33+I33+J33+K33</f>
        <v>-2587392.7000000002</v>
      </c>
      <c r="AJ33" s="34">
        <f>L33+M33+N33+O33</f>
        <v>-210640.55999999994</v>
      </c>
      <c r="AK33" s="34">
        <f>P33+Q33+R33+S33</f>
        <v>-2013934.12</v>
      </c>
      <c r="AL33" s="34">
        <f>T33+U33+V33+W33</f>
        <v>-820596.07</v>
      </c>
      <c r="AM33" s="36">
        <f>X33+Y33+Z33+AA33</f>
        <v>1839631.7740000002</v>
      </c>
      <c r="AN33" s="52"/>
      <c r="AO33" s="53"/>
      <c r="AP33" s="53"/>
      <c r="AQ33" s="53"/>
      <c r="AR33" s="53"/>
      <c r="AS33" s="8"/>
      <c r="AT33" s="8"/>
    </row>
    <row r="34" spans="1:46" ht="18" customHeight="1" x14ac:dyDescent="0.35">
      <c r="A34" s="1"/>
      <c r="B34" s="24">
        <v>321</v>
      </c>
      <c r="C34" s="37" t="s">
        <v>221</v>
      </c>
      <c r="D34" s="26">
        <v>528065.4</v>
      </c>
      <c r="E34" s="26">
        <v>-1461989</v>
      </c>
      <c r="F34" s="26">
        <v>471910</v>
      </c>
      <c r="G34" s="26">
        <v>1711929.1</v>
      </c>
      <c r="H34" s="26">
        <v>-1048531.7</v>
      </c>
      <c r="I34" s="26">
        <v>-186458</v>
      </c>
      <c r="J34" s="26">
        <v>-1808447</v>
      </c>
      <c r="K34" s="27">
        <v>456044</v>
      </c>
      <c r="L34" s="26">
        <v>1420816.04</v>
      </c>
      <c r="M34" s="26">
        <v>1199750</v>
      </c>
      <c r="N34" s="42">
        <v>-1974118</v>
      </c>
      <c r="O34" s="41">
        <v>-857088.6</v>
      </c>
      <c r="P34" s="42">
        <v>848870.88</v>
      </c>
      <c r="Q34" s="42">
        <v>-1611604</v>
      </c>
      <c r="R34" s="42">
        <v>1426068</v>
      </c>
      <c r="S34" s="41">
        <v>-2677269</v>
      </c>
      <c r="T34" s="41">
        <v>1235490</v>
      </c>
      <c r="U34" s="42">
        <v>-979750.9</v>
      </c>
      <c r="V34" s="42">
        <v>-250666</v>
      </c>
      <c r="W34" s="55">
        <v>-825669.16999999993</v>
      </c>
      <c r="X34" s="42">
        <v>1554330</v>
      </c>
      <c r="Y34" s="41">
        <v>1325994</v>
      </c>
      <c r="Z34" s="42">
        <v>-44776.226000000024</v>
      </c>
      <c r="AA34" s="41">
        <v>-995916</v>
      </c>
      <c r="AB34" s="42">
        <v>4130797.9101221832</v>
      </c>
      <c r="AC34" s="41">
        <v>1911301.1</v>
      </c>
      <c r="AD34" s="43">
        <v>4476240.84</v>
      </c>
      <c r="AE34" s="19"/>
      <c r="AF34" s="24">
        <v>321</v>
      </c>
      <c r="AG34" s="37" t="s">
        <v>221</v>
      </c>
      <c r="AH34" s="26">
        <f>D34+E34+F34+G34</f>
        <v>1249915.5</v>
      </c>
      <c r="AI34" s="26">
        <f>H34+I34+J34+K34</f>
        <v>-2587392.7000000002</v>
      </c>
      <c r="AJ34" s="27">
        <f>L34+M34+N34+O34</f>
        <v>-210640.55999999994</v>
      </c>
      <c r="AK34" s="27">
        <f>P34+Q34+R34+S34</f>
        <v>-2013934.12</v>
      </c>
      <c r="AL34" s="27">
        <f>T34+U34+V34+W34</f>
        <v>-820596.07</v>
      </c>
      <c r="AM34" s="29">
        <f>X34+Y34+Z34+AA34</f>
        <v>1839631.7740000002</v>
      </c>
      <c r="AN34" s="19"/>
    </row>
    <row r="35" spans="1:46" ht="18" customHeight="1" x14ac:dyDescent="0.35">
      <c r="A35" s="1"/>
      <c r="B35" s="24">
        <v>322</v>
      </c>
      <c r="C35" s="37" t="s">
        <v>220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9">
        <v>0</v>
      </c>
      <c r="L35" s="38">
        <v>0</v>
      </c>
      <c r="M35" s="38">
        <v>0</v>
      </c>
      <c r="N35" s="56">
        <v>0</v>
      </c>
      <c r="O35" s="57">
        <v>0</v>
      </c>
      <c r="P35" s="56">
        <v>0</v>
      </c>
      <c r="Q35" s="56">
        <v>0</v>
      </c>
      <c r="R35" s="56">
        <v>0</v>
      </c>
      <c r="S35" s="57">
        <v>0</v>
      </c>
      <c r="T35" s="57">
        <v>0</v>
      </c>
      <c r="U35" s="56">
        <v>0</v>
      </c>
      <c r="V35" s="56">
        <v>0</v>
      </c>
      <c r="W35" s="58">
        <v>0</v>
      </c>
      <c r="X35" s="56">
        <v>0</v>
      </c>
      <c r="Y35" s="57">
        <v>0</v>
      </c>
      <c r="Z35" s="56">
        <v>0</v>
      </c>
      <c r="AA35" s="57">
        <v>0</v>
      </c>
      <c r="AB35" s="56">
        <v>0</v>
      </c>
      <c r="AC35" s="57">
        <v>0</v>
      </c>
      <c r="AD35" s="59"/>
      <c r="AE35" s="19"/>
      <c r="AF35" s="24">
        <v>322</v>
      </c>
      <c r="AG35" s="37" t="s">
        <v>220</v>
      </c>
      <c r="AH35" s="26">
        <f>D35+E35+F35+G35</f>
        <v>0</v>
      </c>
      <c r="AI35" s="26">
        <f>H35+I35+J35+K35</f>
        <v>0</v>
      </c>
      <c r="AJ35" s="27">
        <f>L35+M35+N35+O35</f>
        <v>0</v>
      </c>
      <c r="AK35" s="27">
        <f>P35+Q35+R35+S35</f>
        <v>0</v>
      </c>
      <c r="AL35" s="27">
        <f>T35+U35+V35+W35</f>
        <v>0</v>
      </c>
      <c r="AM35" s="29">
        <f>X35+Y35+Z35+AA35</f>
        <v>0</v>
      </c>
      <c r="AN35" s="19"/>
    </row>
    <row r="36" spans="1:46" s="3" customFormat="1" ht="18" customHeight="1" x14ac:dyDescent="0.35">
      <c r="A36" s="11"/>
      <c r="B36" s="49">
        <v>33</v>
      </c>
      <c r="C36" s="54" t="s">
        <v>401</v>
      </c>
      <c r="D36" s="44">
        <f>D37+D38</f>
        <v>141399.92488000006</v>
      </c>
      <c r="E36" s="44">
        <f t="shared" ref="E36:O36" si="37">E37+E38</f>
        <v>1411323.1412799999</v>
      </c>
      <c r="F36" s="44">
        <f t="shared" si="37"/>
        <v>1794166</v>
      </c>
      <c r="G36" s="44">
        <f t="shared" si="37"/>
        <v>5170073.2970399996</v>
      </c>
      <c r="H36" s="44">
        <f t="shared" si="37"/>
        <v>368341.15294200019</v>
      </c>
      <c r="I36" s="44">
        <f t="shared" si="37"/>
        <v>1639931.2</v>
      </c>
      <c r="J36" s="44">
        <f t="shared" si="37"/>
        <v>509199.22928999993</v>
      </c>
      <c r="K36" s="45">
        <f t="shared" si="37"/>
        <v>1185371.8</v>
      </c>
      <c r="L36" s="44">
        <f t="shared" si="37"/>
        <v>1032119.3013399999</v>
      </c>
      <c r="M36" s="44">
        <f t="shared" si="37"/>
        <v>332929.12442999997</v>
      </c>
      <c r="N36" s="44">
        <f t="shared" si="37"/>
        <v>1457545.2625249997</v>
      </c>
      <c r="O36" s="45">
        <f t="shared" si="37"/>
        <v>1439760.8399999999</v>
      </c>
      <c r="P36" s="44">
        <f t="shared" ref="P36:S36" si="38">P37+P38</f>
        <v>1167747.25755</v>
      </c>
      <c r="Q36" s="44">
        <f t="shared" si="38"/>
        <v>-471275.90433000028</v>
      </c>
      <c r="R36" s="44">
        <f t="shared" si="38"/>
        <v>3764919.1022400004</v>
      </c>
      <c r="S36" s="45">
        <f t="shared" si="38"/>
        <v>2067226.9500000002</v>
      </c>
      <c r="T36" s="45">
        <f t="shared" ref="T36:V36" si="39">T37+T38</f>
        <v>2416.5100000000093</v>
      </c>
      <c r="U36" s="44">
        <f t="shared" si="39"/>
        <v>-669661.33782000002</v>
      </c>
      <c r="V36" s="44">
        <f t="shared" si="39"/>
        <v>229896.93542400002</v>
      </c>
      <c r="W36" s="51">
        <f t="shared" ref="W36:AD36" si="40">W37+W38</f>
        <v>682933.16760300007</v>
      </c>
      <c r="X36" s="44">
        <f t="shared" si="40"/>
        <v>77198.827594499919</v>
      </c>
      <c r="Y36" s="45">
        <f t="shared" si="40"/>
        <v>826639.22910100012</v>
      </c>
      <c r="Z36" s="44">
        <f t="shared" si="40"/>
        <v>-361318</v>
      </c>
      <c r="AA36" s="45">
        <f t="shared" si="40"/>
        <v>725511</v>
      </c>
      <c r="AB36" s="45">
        <f t="shared" si="40"/>
        <v>863611.2</v>
      </c>
      <c r="AC36" s="45">
        <f t="shared" si="40"/>
        <v>727818.20000000019</v>
      </c>
      <c r="AD36" s="46">
        <f t="shared" si="40"/>
        <v>4880607.2</v>
      </c>
      <c r="AE36" s="52"/>
      <c r="AF36" s="49">
        <v>33</v>
      </c>
      <c r="AG36" s="54" t="s">
        <v>401</v>
      </c>
      <c r="AH36" s="33">
        <f>D36+E36+F36+G36</f>
        <v>8516962.3631999996</v>
      </c>
      <c r="AI36" s="33">
        <f>H36+I36+J36+K36</f>
        <v>3702843.3822320001</v>
      </c>
      <c r="AJ36" s="34">
        <f>L36+M36+N36+O36</f>
        <v>4262354.5282949992</v>
      </c>
      <c r="AK36" s="34">
        <f>P36+Q36+R36+S36</f>
        <v>6528617.40546</v>
      </c>
      <c r="AL36" s="34">
        <f>T36+U36+V36+W36</f>
        <v>245585.27520700009</v>
      </c>
      <c r="AM36" s="36">
        <f>X36+Y36+Z36+AA36</f>
        <v>1268031.0566954999</v>
      </c>
      <c r="AN36" s="52"/>
      <c r="AO36" s="53"/>
      <c r="AP36" s="53"/>
      <c r="AQ36" s="53"/>
      <c r="AR36" s="53"/>
      <c r="AS36" s="8"/>
      <c r="AT36" s="8"/>
    </row>
    <row r="37" spans="1:46" ht="18" customHeight="1" x14ac:dyDescent="0.35">
      <c r="A37" s="1"/>
      <c r="B37" s="24">
        <v>331</v>
      </c>
      <c r="C37" s="37" t="s">
        <v>221</v>
      </c>
      <c r="D37" s="26">
        <v>-18755</v>
      </c>
      <c r="E37" s="26">
        <v>-84245</v>
      </c>
      <c r="F37" s="26">
        <v>1014620</v>
      </c>
      <c r="G37" s="26">
        <v>415670</v>
      </c>
      <c r="H37" s="26">
        <v>-1136000</v>
      </c>
      <c r="I37" s="26">
        <v>654083</v>
      </c>
      <c r="J37" s="26">
        <v>-194676</v>
      </c>
      <c r="K37" s="27">
        <v>153149</v>
      </c>
      <c r="L37" s="26">
        <v>1218159</v>
      </c>
      <c r="M37" s="26">
        <v>230968</v>
      </c>
      <c r="N37" s="26">
        <v>-785302</v>
      </c>
      <c r="O37" s="27">
        <v>-611666.60000000009</v>
      </c>
      <c r="P37" s="26">
        <v>1239116</v>
      </c>
      <c r="Q37" s="26">
        <v>-420690</v>
      </c>
      <c r="R37" s="26">
        <v>2249262</v>
      </c>
      <c r="S37" s="27">
        <v>309704</v>
      </c>
      <c r="T37" s="27">
        <v>222783</v>
      </c>
      <c r="U37" s="26">
        <v>30033</v>
      </c>
      <c r="V37" s="26">
        <v>-555952</v>
      </c>
      <c r="W37" s="28">
        <v>911260</v>
      </c>
      <c r="X37" s="26">
        <v>203090</v>
      </c>
      <c r="Y37" s="27">
        <v>453036.5</v>
      </c>
      <c r="Z37" s="26">
        <v>-1214542</v>
      </c>
      <c r="AA37" s="27">
        <v>-780094</v>
      </c>
      <c r="AB37" s="26">
        <v>-3394</v>
      </c>
      <c r="AC37" s="27">
        <v>3231993</v>
      </c>
      <c r="AD37" s="29">
        <v>6252902</v>
      </c>
      <c r="AE37" s="19"/>
      <c r="AF37" s="24">
        <v>331</v>
      </c>
      <c r="AG37" s="37" t="s">
        <v>221</v>
      </c>
      <c r="AH37" s="26">
        <f>D37+E37+F37+G37</f>
        <v>1327290</v>
      </c>
      <c r="AI37" s="26">
        <f>H37+I37+J37+K37</f>
        <v>-523444</v>
      </c>
      <c r="AJ37" s="27">
        <f>L37+M37+N37+O37</f>
        <v>52158.399999999907</v>
      </c>
      <c r="AK37" s="27">
        <f>P37+Q37+R37+S37</f>
        <v>3377392</v>
      </c>
      <c r="AL37" s="27">
        <f>T37+U37+V37+W37</f>
        <v>608124</v>
      </c>
      <c r="AM37" s="29">
        <f>X37+Y37+Z37+AA37</f>
        <v>-1338509.5</v>
      </c>
      <c r="AN37" s="19"/>
    </row>
    <row r="38" spans="1:46" ht="18" customHeight="1" x14ac:dyDescent="0.35">
      <c r="A38" s="1"/>
      <c r="B38" s="24">
        <v>332</v>
      </c>
      <c r="C38" s="37" t="s">
        <v>220</v>
      </c>
      <c r="D38" s="26">
        <v>160154.92488000006</v>
      </c>
      <c r="E38" s="26">
        <v>1495568.1412799999</v>
      </c>
      <c r="F38" s="26">
        <v>779546</v>
      </c>
      <c r="G38" s="26">
        <v>4754403.2970399996</v>
      </c>
      <c r="H38" s="26">
        <v>1504341.1529420002</v>
      </c>
      <c r="I38" s="26">
        <v>985848.2</v>
      </c>
      <c r="J38" s="26">
        <v>703875.22928999993</v>
      </c>
      <c r="K38" s="27">
        <v>1032222.8</v>
      </c>
      <c r="L38" s="26">
        <v>-186039.69866000011</v>
      </c>
      <c r="M38" s="26">
        <v>101961.12442999997</v>
      </c>
      <c r="N38" s="26">
        <v>2242847.2625249997</v>
      </c>
      <c r="O38" s="27">
        <v>2051427.44</v>
      </c>
      <c r="P38" s="26">
        <v>-71368.74245000002</v>
      </c>
      <c r="Q38" s="26">
        <v>-50585.904330000281</v>
      </c>
      <c r="R38" s="26">
        <v>1515657.1022400004</v>
      </c>
      <c r="S38" s="27">
        <v>1757522.9500000002</v>
      </c>
      <c r="T38" s="27">
        <v>-220366.49</v>
      </c>
      <c r="U38" s="26">
        <v>-699694.33782000002</v>
      </c>
      <c r="V38" s="26">
        <v>785848.93542400002</v>
      </c>
      <c r="W38" s="28">
        <v>-228326.83239699993</v>
      </c>
      <c r="X38" s="26">
        <v>-125891.17240550008</v>
      </c>
      <c r="Y38" s="27">
        <v>373602.72910100012</v>
      </c>
      <c r="Z38" s="26">
        <v>853224</v>
      </c>
      <c r="AA38" s="27">
        <v>1505605</v>
      </c>
      <c r="AB38" s="26">
        <v>867005.2</v>
      </c>
      <c r="AC38" s="27">
        <v>-2504174.7999999998</v>
      </c>
      <c r="AD38" s="29">
        <v>-1372294.7999999998</v>
      </c>
      <c r="AE38" s="19"/>
      <c r="AF38" s="24">
        <v>332</v>
      </c>
      <c r="AG38" s="37" t="s">
        <v>220</v>
      </c>
      <c r="AH38" s="26">
        <f>D38+E38+F38+G38</f>
        <v>7189672.3631999996</v>
      </c>
      <c r="AI38" s="26">
        <f>H38+I38+J38+K38</f>
        <v>4226287.3822320001</v>
      </c>
      <c r="AJ38" s="27">
        <f>L38+M38+N38+O38</f>
        <v>4210196.1282949988</v>
      </c>
      <c r="AK38" s="27">
        <f>P38+Q38+R38+S38</f>
        <v>3151225.40546</v>
      </c>
      <c r="AL38" s="27">
        <f>T38+U38+V38+W38</f>
        <v>-362538.72479299991</v>
      </c>
      <c r="AM38" s="29">
        <f>X38+Y38+Z38+AA38</f>
        <v>2606540.5566954999</v>
      </c>
      <c r="AN38" s="19"/>
    </row>
    <row r="39" spans="1:46" ht="25" customHeight="1" x14ac:dyDescent="0.35">
      <c r="A39" s="1"/>
      <c r="B39" s="24"/>
      <c r="C39" s="50" t="s">
        <v>222</v>
      </c>
      <c r="D39" s="26"/>
      <c r="E39" s="26"/>
      <c r="F39" s="26"/>
      <c r="G39" s="26"/>
      <c r="H39" s="26"/>
      <c r="I39" s="26"/>
      <c r="J39" s="26"/>
      <c r="K39" s="27"/>
      <c r="L39" s="26"/>
      <c r="M39" s="26"/>
      <c r="N39" s="26"/>
      <c r="O39" s="27"/>
      <c r="P39" s="26"/>
      <c r="Q39" s="26"/>
      <c r="R39" s="26"/>
      <c r="S39" s="27"/>
      <c r="T39" s="27"/>
      <c r="U39" s="26"/>
      <c r="V39" s="26"/>
      <c r="W39" s="28"/>
      <c r="X39" s="26"/>
      <c r="Y39" s="27"/>
      <c r="Z39" s="26"/>
      <c r="AA39" s="27"/>
      <c r="AB39" s="26"/>
      <c r="AC39" s="27"/>
      <c r="AD39" s="29"/>
      <c r="AE39" s="19"/>
      <c r="AF39" s="24"/>
      <c r="AG39" s="50" t="s">
        <v>222</v>
      </c>
      <c r="AH39" s="26"/>
      <c r="AI39" s="26"/>
      <c r="AJ39" s="27" t="s">
        <v>383</v>
      </c>
      <c r="AK39" s="27" t="s">
        <v>383</v>
      </c>
      <c r="AL39" s="34" t="s">
        <v>383</v>
      </c>
      <c r="AM39" s="29" t="s">
        <v>383</v>
      </c>
      <c r="AN39" s="19"/>
    </row>
    <row r="40" spans="1:46" ht="26.5" customHeight="1" thickBot="1" x14ac:dyDescent="0.4">
      <c r="A40" s="1"/>
      <c r="B40" s="60"/>
      <c r="C40" s="61" t="s">
        <v>407</v>
      </c>
      <c r="D40" s="62">
        <f>D33-D36-D31</f>
        <v>808900.90000000049</v>
      </c>
      <c r="E40" s="62">
        <f t="shared" ref="E40:AD40" si="41">E33-E36-E31</f>
        <v>-1028004.5000000005</v>
      </c>
      <c r="F40" s="62">
        <f t="shared" si="41"/>
        <v>865686.78284709621</v>
      </c>
      <c r="G40" s="62">
        <f t="shared" si="41"/>
        <v>-463053.06583999982</v>
      </c>
      <c r="H40" s="62">
        <f t="shared" si="41"/>
        <v>-14291.790000000037</v>
      </c>
      <c r="I40" s="62">
        <f t="shared" si="41"/>
        <v>317897.00000000023</v>
      </c>
      <c r="J40" s="62">
        <f t="shared" si="41"/>
        <v>-217053.79999999935</v>
      </c>
      <c r="K40" s="62">
        <f t="shared" si="41"/>
        <v>128410.16000000224</v>
      </c>
      <c r="L40" s="62">
        <f t="shared" si="41"/>
        <v>144626.4500000017</v>
      </c>
      <c r="M40" s="62">
        <f t="shared" si="41"/>
        <v>573012.80856888916</v>
      </c>
      <c r="N40" s="62">
        <f t="shared" si="41"/>
        <v>-631420.99999999907</v>
      </c>
      <c r="O40" s="62">
        <f t="shared" si="41"/>
        <v>166663.34000000032</v>
      </c>
      <c r="P40" s="62">
        <f t="shared" si="41"/>
        <v>-223872.17999999993</v>
      </c>
      <c r="Q40" s="62">
        <f t="shared" si="41"/>
        <v>-35920.259999999544</v>
      </c>
      <c r="R40" s="62">
        <f t="shared" si="41"/>
        <v>735567.40790266916</v>
      </c>
      <c r="S40" s="62">
        <f t="shared" si="41"/>
        <v>-220172.57600000035</v>
      </c>
      <c r="T40" s="62">
        <f t="shared" si="41"/>
        <v>93201.145000000251</v>
      </c>
      <c r="U40" s="62">
        <f t="shared" si="41"/>
        <v>-1250.4549999992596</v>
      </c>
      <c r="V40" s="62">
        <f t="shared" si="41"/>
        <v>-170028.34000000125</v>
      </c>
      <c r="W40" s="62">
        <f t="shared" si="41"/>
        <v>107065.90999999922</v>
      </c>
      <c r="X40" s="62">
        <f t="shared" si="41"/>
        <v>11602.136999999173</v>
      </c>
      <c r="Y40" s="62">
        <f t="shared" si="41"/>
        <v>91362.856999999611</v>
      </c>
      <c r="Z40" s="62">
        <f t="shared" si="41"/>
        <v>-17479.731153378496</v>
      </c>
      <c r="AA40" s="62">
        <f t="shared" si="41"/>
        <v>75783.843100503087</v>
      </c>
      <c r="AB40" s="62">
        <f t="shared" si="41"/>
        <v>-93906.023497104645</v>
      </c>
      <c r="AC40" s="62">
        <f t="shared" si="41"/>
        <v>677715.65493729012</v>
      </c>
      <c r="AD40" s="264">
        <f t="shared" si="41"/>
        <v>587855.89199999999</v>
      </c>
      <c r="AE40" s="19"/>
      <c r="AF40" s="60"/>
      <c r="AG40" s="61" t="s">
        <v>407</v>
      </c>
      <c r="AH40" s="63">
        <f>D40+E40+F40+G40</f>
        <v>183530.11700709641</v>
      </c>
      <c r="AI40" s="63">
        <f>H40+I40+J40+K40</f>
        <v>214961.57000000309</v>
      </c>
      <c r="AJ40" s="64">
        <f>L40+M40+N40+O40</f>
        <v>252881.59856889211</v>
      </c>
      <c r="AK40" s="64">
        <f>P40+Q40+R40+S40</f>
        <v>255602.39190266933</v>
      </c>
      <c r="AL40" s="64">
        <f>T40+U40+V40+W40</f>
        <v>28988.259999998962</v>
      </c>
      <c r="AM40" s="65">
        <f>X40+Y40+Z40+AA40</f>
        <v>161269.10594712337</v>
      </c>
      <c r="AN40" s="19"/>
    </row>
    <row r="41" spans="1:46" ht="15" thickBot="1" x14ac:dyDescent="0.4">
      <c r="A41" s="1"/>
      <c r="B41" s="66"/>
      <c r="C41" s="67" t="s">
        <v>4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7"/>
      <c r="U41" s="27"/>
      <c r="V41" s="27"/>
      <c r="W41" s="27"/>
      <c r="X41" s="28"/>
      <c r="Y41" s="28"/>
      <c r="Z41" s="28"/>
      <c r="AA41" s="28"/>
      <c r="AB41" s="28"/>
      <c r="AC41" s="28"/>
      <c r="AD41" s="28"/>
      <c r="AE41" s="19"/>
      <c r="AF41" s="66"/>
      <c r="AG41" s="67"/>
      <c r="AH41" s="19"/>
      <c r="AI41" s="19"/>
      <c r="AJ41" s="19"/>
      <c r="AK41" s="19"/>
      <c r="AL41" s="19"/>
      <c r="AM41" s="19"/>
      <c r="AN41" s="19"/>
    </row>
    <row r="42" spans="1:46" ht="15.5" customHeight="1" thickBot="1" x14ac:dyDescent="0.4">
      <c r="A42" s="1"/>
      <c r="B42" s="66"/>
      <c r="C42" s="201" t="s">
        <v>381</v>
      </c>
      <c r="D42" s="233">
        <v>140749000</v>
      </c>
      <c r="E42" s="234"/>
      <c r="F42" s="234"/>
      <c r="G42" s="235"/>
      <c r="H42" s="233">
        <v>152414000</v>
      </c>
      <c r="I42" s="234"/>
      <c r="J42" s="234"/>
      <c r="K42" s="235"/>
      <c r="L42" s="236">
        <v>164017000</v>
      </c>
      <c r="M42" s="234"/>
      <c r="N42" s="234"/>
      <c r="O42" s="235"/>
      <c r="P42" s="237">
        <v>177780000</v>
      </c>
      <c r="Q42" s="234"/>
      <c r="R42" s="234"/>
      <c r="S42" s="235"/>
      <c r="T42" s="237">
        <v>180243000</v>
      </c>
      <c r="U42" s="234"/>
      <c r="V42" s="234"/>
      <c r="W42" s="235"/>
      <c r="X42" s="242">
        <v>192145000</v>
      </c>
      <c r="Y42" s="234"/>
      <c r="Z42" s="234"/>
      <c r="AA42" s="235"/>
      <c r="AB42" s="242">
        <v>234160000</v>
      </c>
      <c r="AC42" s="234"/>
      <c r="AD42" s="243"/>
      <c r="AE42" s="19"/>
      <c r="AF42" s="66"/>
      <c r="AG42" s="68" t="s">
        <v>381</v>
      </c>
      <c r="AH42" s="203">
        <v>140749000</v>
      </c>
      <c r="AI42" s="203">
        <v>152414000</v>
      </c>
      <c r="AJ42" s="203">
        <v>164017000</v>
      </c>
      <c r="AK42" s="204">
        <v>177780000</v>
      </c>
      <c r="AL42" s="204">
        <v>180243000</v>
      </c>
      <c r="AM42" s="205">
        <v>192145000</v>
      </c>
      <c r="AN42" s="19"/>
    </row>
    <row r="43" spans="1:46" s="3" customFormat="1" ht="15.5" customHeight="1" thickBot="1" x14ac:dyDescent="0.4">
      <c r="A43" s="11"/>
      <c r="B43" s="69"/>
      <c r="C43" s="206" t="s">
        <v>382</v>
      </c>
      <c r="D43" s="207">
        <f>D40/D42</f>
        <v>5.7471164981634003E-3</v>
      </c>
      <c r="E43" s="207">
        <f>E40/D42</f>
        <v>-7.3038138814485393E-3</v>
      </c>
      <c r="F43" s="207">
        <f>F40/D42</f>
        <v>6.1505714630093015E-3</v>
      </c>
      <c r="G43" s="207">
        <f>G40/D42</f>
        <v>-3.2899208224569966E-3</v>
      </c>
      <c r="H43" s="207">
        <f>H40/H42</f>
        <v>-9.376953560696548E-5</v>
      </c>
      <c r="I43" s="207">
        <f>I40/H42</f>
        <v>2.08574671618093E-3</v>
      </c>
      <c r="J43" s="207">
        <f>J40/H42</f>
        <v>-1.4241067093574038E-3</v>
      </c>
      <c r="K43" s="208">
        <f>K40/H42</f>
        <v>8.4250895587021041E-4</v>
      </c>
      <c r="L43" s="207">
        <f>L40/L42</f>
        <v>8.817771938274795E-4</v>
      </c>
      <c r="M43" s="207">
        <f>M40/L42</f>
        <v>3.4936183966838143E-3</v>
      </c>
      <c r="N43" s="207">
        <f>N40/L42</f>
        <v>-3.8497289915069722E-3</v>
      </c>
      <c r="O43" s="208">
        <f>O40/L42</f>
        <v>1.0161345470286636E-3</v>
      </c>
      <c r="P43" s="207">
        <f>P40/P42</f>
        <v>-1.2592652716841037E-3</v>
      </c>
      <c r="Q43" s="207">
        <f>Q40/P42</f>
        <v>-2.0204893688828633E-4</v>
      </c>
      <c r="R43" s="207">
        <f>R40/P42</f>
        <v>4.1375149505156325E-3</v>
      </c>
      <c r="S43" s="208">
        <f>S40/P42</f>
        <v>-1.2384552593092605E-3</v>
      </c>
      <c r="T43" s="208">
        <f>T40/T42</f>
        <v>5.1708607269075775E-4</v>
      </c>
      <c r="U43" s="207">
        <f>U40/T42</f>
        <v>-6.9376064535058759E-6</v>
      </c>
      <c r="V43" s="207">
        <f>V40/T42</f>
        <v>-9.4332839555489668E-4</v>
      </c>
      <c r="W43" s="209">
        <f>W40/T42</f>
        <v>5.9400869936696141E-4</v>
      </c>
      <c r="X43" s="207">
        <f>X40/X42</f>
        <v>6.0382195737589703E-5</v>
      </c>
      <c r="Y43" s="208">
        <f>Y40/X42</f>
        <v>4.7548912019568354E-4</v>
      </c>
      <c r="Z43" s="207">
        <f>Z40/X42</f>
        <v>-9.0971563940661984E-5</v>
      </c>
      <c r="AA43" s="208">
        <f>AA40/X42</f>
        <v>3.944096546904842E-4</v>
      </c>
      <c r="AB43" s="207">
        <f>AB40/AB42</f>
        <v>-4.0103358172661704E-4</v>
      </c>
      <c r="AC43" s="208">
        <f>AC40/AB42</f>
        <v>2.8942417788575766E-3</v>
      </c>
      <c r="AD43" s="265">
        <f>AD40/AB42</f>
        <v>2.510488093611206E-3</v>
      </c>
      <c r="AE43" s="52"/>
      <c r="AF43" s="69"/>
      <c r="AG43" s="202" t="s">
        <v>382</v>
      </c>
      <c r="AH43" s="210">
        <f t="shared" ref="AH43:AM43" si="42">AH40/AH42</f>
        <v>1.3039532572671664E-3</v>
      </c>
      <c r="AI43" s="211">
        <f t="shared" si="42"/>
        <v>1.4103794270867709E-3</v>
      </c>
      <c r="AJ43" s="211">
        <f t="shared" si="42"/>
        <v>1.5418011460329849E-3</v>
      </c>
      <c r="AK43" s="212">
        <f t="shared" si="42"/>
        <v>1.4377454826339821E-3</v>
      </c>
      <c r="AL43" s="211">
        <f t="shared" si="42"/>
        <v>1.6082877004931653E-4</v>
      </c>
      <c r="AM43" s="216">
        <f t="shared" si="42"/>
        <v>8.393094066830954E-4</v>
      </c>
      <c r="AN43" s="52"/>
      <c r="AO43" s="53"/>
      <c r="AP43" s="53"/>
      <c r="AQ43" s="53"/>
      <c r="AR43" s="53"/>
      <c r="AS43" s="8"/>
      <c r="AT43" s="8"/>
    </row>
    <row r="44" spans="1:46" x14ac:dyDescent="0.35">
      <c r="A44" s="1"/>
      <c r="B44" s="70"/>
      <c r="C44" s="7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70"/>
      <c r="AG44" s="72"/>
      <c r="AH44" s="19"/>
      <c r="AI44" s="19"/>
      <c r="AJ44" s="19"/>
      <c r="AK44" s="19"/>
      <c r="AL44" s="19"/>
      <c r="AM44" s="19"/>
      <c r="AN44" s="19"/>
    </row>
    <row r="46" spans="1:46" x14ac:dyDescent="0.35">
      <c r="J46" s="76"/>
      <c r="K46" s="76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H46" s="78"/>
    </row>
    <row r="47" spans="1:46" x14ac:dyDescent="0.35">
      <c r="D47" s="77"/>
      <c r="E47" s="77"/>
      <c r="F47" s="77"/>
      <c r="G47" s="77"/>
      <c r="H47" s="77"/>
      <c r="I47" s="77"/>
      <c r="J47" s="79"/>
      <c r="K47" s="79"/>
      <c r="L47" s="77"/>
      <c r="M47" s="77"/>
      <c r="N47" s="77"/>
      <c r="O47" s="77"/>
    </row>
    <row r="48" spans="1:46" x14ac:dyDescent="0.35">
      <c r="D48" s="78" t="s">
        <v>383</v>
      </c>
      <c r="J48" s="76"/>
      <c r="K48" s="76"/>
    </row>
    <row r="49" spans="10:11" x14ac:dyDescent="0.35">
      <c r="J49" s="76"/>
      <c r="K49" s="76"/>
    </row>
  </sheetData>
  <mergeCells count="29">
    <mergeCell ref="AB2:AD2"/>
    <mergeCell ref="AB42:AD42"/>
    <mergeCell ref="X42:AA42"/>
    <mergeCell ref="X2:AA2"/>
    <mergeCell ref="H2:K2"/>
    <mergeCell ref="L2:O2"/>
    <mergeCell ref="P2:S2"/>
    <mergeCell ref="T2:W2"/>
    <mergeCell ref="D42:G42"/>
    <mergeCell ref="H42:K42"/>
    <mergeCell ref="L42:O42"/>
    <mergeCell ref="P42:S42"/>
    <mergeCell ref="T42:W42"/>
    <mergeCell ref="AM2:AM3"/>
    <mergeCell ref="X1:AA1"/>
    <mergeCell ref="AL2:AL3"/>
    <mergeCell ref="B2:C3"/>
    <mergeCell ref="R1:T1"/>
    <mergeCell ref="AK2:AK3"/>
    <mergeCell ref="AI1:AK1"/>
    <mergeCell ref="AF2:AG3"/>
    <mergeCell ref="J1:K1"/>
    <mergeCell ref="N1:O1"/>
    <mergeCell ref="AH2:AH3"/>
    <mergeCell ref="AI2:AI3"/>
    <mergeCell ref="AJ2:AJ3"/>
    <mergeCell ref="B1:G1"/>
    <mergeCell ref="U1:W1"/>
    <mergeCell ref="D2:G2"/>
  </mergeCells>
  <pageMargins left="0.45" right="0.2" top="0.4" bottom="0.25" header="0.3" footer="0.3"/>
  <pageSetup paperSize="8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B799-1797-4C13-A3FC-5AE86B7137F8}">
  <sheetPr>
    <tabColor theme="0" tint="-4.9989318521683403E-2"/>
  </sheetPr>
  <dimension ref="B1:AW79"/>
  <sheetViews>
    <sheetView topLeftCell="AF64" zoomScale="70" zoomScaleNormal="70" workbookViewId="0">
      <selection activeCell="AL64" sqref="AL1:AL1048576"/>
    </sheetView>
  </sheetViews>
  <sheetFormatPr defaultRowHeight="14.5" x14ac:dyDescent="0.35"/>
  <cols>
    <col min="1" max="1" width="3.6328125" customWidth="1"/>
    <col min="2" max="2" width="5.6328125" style="81" customWidth="1"/>
    <col min="3" max="3" width="45.6328125" style="132" customWidth="1"/>
    <col min="4" max="31" width="11.6328125" style="75" customWidth="1"/>
    <col min="32" max="32" width="5.6328125" style="75" customWidth="1"/>
    <col min="33" max="33" width="5.6328125" style="81" customWidth="1"/>
    <col min="34" max="34" width="45.6328125" style="132" customWidth="1"/>
    <col min="35" max="40" width="12.6328125" style="75" customWidth="1"/>
    <col min="41" max="41" width="8.7265625" style="75"/>
    <col min="42" max="45" width="8.7265625" style="20"/>
    <col min="46" max="49" width="8.7265625" style="7"/>
  </cols>
  <sheetData>
    <row r="1" spans="2:49" s="5" customFormat="1" ht="22" customHeight="1" thickBot="1" x14ac:dyDescent="0.4">
      <c r="B1" s="244" t="s">
        <v>405</v>
      </c>
      <c r="C1" s="244"/>
      <c r="D1" s="229"/>
      <c r="E1" s="229"/>
      <c r="F1" s="229"/>
      <c r="G1" s="229"/>
      <c r="H1" s="15"/>
      <c r="I1" s="15"/>
      <c r="J1" s="220"/>
      <c r="K1" s="220"/>
      <c r="L1" s="15"/>
      <c r="M1" s="15"/>
      <c r="N1" s="220" t="s">
        <v>383</v>
      </c>
      <c r="O1" s="220"/>
      <c r="P1" s="15"/>
      <c r="Q1" s="15"/>
      <c r="R1" s="16"/>
      <c r="S1" s="16"/>
      <c r="T1" s="12"/>
      <c r="U1" s="220"/>
      <c r="V1" s="220"/>
      <c r="W1" s="220"/>
      <c r="X1" s="16"/>
      <c r="Y1" s="16"/>
      <c r="Z1" s="16"/>
      <c r="AA1" s="16"/>
      <c r="AB1" s="17"/>
      <c r="AD1" s="213"/>
      <c r="AE1" s="213" t="s">
        <v>395</v>
      </c>
      <c r="AF1" s="15"/>
      <c r="AG1" s="249" t="s">
        <v>392</v>
      </c>
      <c r="AH1" s="229"/>
      <c r="AI1" s="229"/>
      <c r="AJ1" s="229"/>
      <c r="AK1" s="214" t="s">
        <v>383</v>
      </c>
      <c r="AL1" s="214"/>
      <c r="AM1" s="214"/>
      <c r="AN1" s="214" t="s">
        <v>395</v>
      </c>
      <c r="AO1" s="15"/>
      <c r="AP1" s="18"/>
      <c r="AQ1" s="18"/>
      <c r="AR1" s="18"/>
      <c r="AS1" s="18"/>
      <c r="AT1" s="6"/>
      <c r="AU1" s="6"/>
      <c r="AV1" s="6"/>
      <c r="AW1" s="6"/>
    </row>
    <row r="2" spans="2:49" s="3" customFormat="1" ht="14" customHeight="1" x14ac:dyDescent="0.35">
      <c r="B2" s="80"/>
      <c r="C2" s="247" t="s">
        <v>379</v>
      </c>
      <c r="D2" s="230">
        <v>2017</v>
      </c>
      <c r="E2" s="231"/>
      <c r="F2" s="231"/>
      <c r="G2" s="232"/>
      <c r="H2" s="230">
        <v>2018</v>
      </c>
      <c r="I2" s="231"/>
      <c r="J2" s="231"/>
      <c r="K2" s="232"/>
      <c r="L2" s="230">
        <v>2019</v>
      </c>
      <c r="M2" s="231"/>
      <c r="N2" s="231"/>
      <c r="O2" s="232"/>
      <c r="P2" s="230">
        <v>2020</v>
      </c>
      <c r="Q2" s="231"/>
      <c r="R2" s="231"/>
      <c r="S2" s="232"/>
      <c r="T2" s="230">
        <v>2021</v>
      </c>
      <c r="U2" s="231"/>
      <c r="V2" s="231"/>
      <c r="W2" s="232"/>
      <c r="X2" s="230">
        <v>2022</v>
      </c>
      <c r="Y2" s="231"/>
      <c r="Z2" s="231"/>
      <c r="AA2" s="231"/>
      <c r="AB2" s="230">
        <v>2023</v>
      </c>
      <c r="AC2" s="231"/>
      <c r="AD2" s="240"/>
      <c r="AE2" s="241"/>
      <c r="AF2" s="81"/>
      <c r="AG2" s="80"/>
      <c r="AH2" s="247" t="s">
        <v>379</v>
      </c>
      <c r="AI2" s="245">
        <v>2017</v>
      </c>
      <c r="AJ2" s="245">
        <v>2018</v>
      </c>
      <c r="AK2" s="245">
        <v>2019</v>
      </c>
      <c r="AL2" s="245">
        <v>2020</v>
      </c>
      <c r="AM2" s="245">
        <v>2021</v>
      </c>
      <c r="AN2" s="250">
        <v>2022</v>
      </c>
      <c r="AO2" s="81"/>
      <c r="AP2" s="53"/>
      <c r="AQ2" s="53"/>
      <c r="AR2" s="53"/>
      <c r="AS2" s="53"/>
      <c r="AT2" s="8"/>
      <c r="AU2" s="8"/>
      <c r="AV2" s="8"/>
      <c r="AW2" s="8"/>
    </row>
    <row r="3" spans="2:49" s="3" customFormat="1" ht="14" customHeight="1" x14ac:dyDescent="0.35">
      <c r="B3" s="82"/>
      <c r="C3" s="248"/>
      <c r="D3" s="21" t="s">
        <v>312</v>
      </c>
      <c r="E3" s="21" t="s">
        <v>313</v>
      </c>
      <c r="F3" s="21" t="s">
        <v>314</v>
      </c>
      <c r="G3" s="21" t="s">
        <v>315</v>
      </c>
      <c r="H3" s="21" t="s">
        <v>312</v>
      </c>
      <c r="I3" s="21" t="s">
        <v>313</v>
      </c>
      <c r="J3" s="21" t="s">
        <v>314</v>
      </c>
      <c r="K3" s="22" t="s">
        <v>315</v>
      </c>
      <c r="L3" s="21" t="s">
        <v>312</v>
      </c>
      <c r="M3" s="21" t="s">
        <v>313</v>
      </c>
      <c r="N3" s="21" t="s">
        <v>314</v>
      </c>
      <c r="O3" s="22" t="s">
        <v>315</v>
      </c>
      <c r="P3" s="21" t="s">
        <v>312</v>
      </c>
      <c r="Q3" s="21" t="s">
        <v>313</v>
      </c>
      <c r="R3" s="21" t="s">
        <v>314</v>
      </c>
      <c r="S3" s="22" t="s">
        <v>315</v>
      </c>
      <c r="T3" s="22" t="s">
        <v>312</v>
      </c>
      <c r="U3" s="21" t="s">
        <v>313</v>
      </c>
      <c r="V3" s="21" t="s">
        <v>314</v>
      </c>
      <c r="W3" s="21" t="s">
        <v>315</v>
      </c>
      <c r="X3" s="21" t="s">
        <v>312</v>
      </c>
      <c r="Y3" s="22" t="s">
        <v>313</v>
      </c>
      <c r="Z3" s="83" t="s">
        <v>314</v>
      </c>
      <c r="AA3" s="84" t="s">
        <v>315</v>
      </c>
      <c r="AB3" s="22" t="s">
        <v>312</v>
      </c>
      <c r="AC3" s="22" t="s">
        <v>313</v>
      </c>
      <c r="AD3" s="22" t="s">
        <v>314</v>
      </c>
      <c r="AE3" s="23" t="s">
        <v>315</v>
      </c>
      <c r="AF3" s="81"/>
      <c r="AG3" s="82"/>
      <c r="AH3" s="248"/>
      <c r="AI3" s="246"/>
      <c r="AJ3" s="246"/>
      <c r="AK3" s="246"/>
      <c r="AL3" s="246"/>
      <c r="AM3" s="246"/>
      <c r="AN3" s="251"/>
      <c r="AO3" s="81"/>
      <c r="AP3" s="53"/>
      <c r="AQ3" s="53"/>
      <c r="AR3" s="53"/>
      <c r="AS3" s="53"/>
      <c r="AT3" s="8"/>
      <c r="AU3" s="8"/>
      <c r="AV3" s="8"/>
      <c r="AW3" s="8"/>
    </row>
    <row r="4" spans="2:49" s="1" customFormat="1" ht="18" customHeight="1" x14ac:dyDescent="0.35">
      <c r="B4" s="85" t="s">
        <v>133</v>
      </c>
      <c r="C4" s="86" t="s">
        <v>226</v>
      </c>
      <c r="D4" s="87">
        <f t="shared" ref="D4:O4" si="0">D5+D39+D49+D59</f>
        <v>4548381.1419199994</v>
      </c>
      <c r="E4" s="87">
        <f t="shared" si="0"/>
        <v>5743249.7590399999</v>
      </c>
      <c r="F4" s="87">
        <f t="shared" si="0"/>
        <v>5402124.2210219037</v>
      </c>
      <c r="G4" s="87">
        <f t="shared" si="0"/>
        <v>7231256.6473600008</v>
      </c>
      <c r="H4" s="87">
        <f t="shared" si="0"/>
        <v>5200949.8406570004</v>
      </c>
      <c r="I4" s="87">
        <f t="shared" si="0"/>
        <v>5930410.7999999998</v>
      </c>
      <c r="J4" s="87">
        <f t="shared" si="0"/>
        <v>4876056.8862321051</v>
      </c>
      <c r="K4" s="88">
        <f t="shared" si="0"/>
        <v>8750924.0728159994</v>
      </c>
      <c r="L4" s="87">
        <f t="shared" si="0"/>
        <v>5992054.3474949989</v>
      </c>
      <c r="M4" s="87">
        <f t="shared" si="0"/>
        <v>6279311.1868611109</v>
      </c>
      <c r="N4" s="87">
        <f t="shared" si="0"/>
        <v>4937444.2626900002</v>
      </c>
      <c r="O4" s="88">
        <f t="shared" si="0"/>
        <v>8131715.5800000001</v>
      </c>
      <c r="P4" s="87">
        <f t="shared" ref="P4:S4" si="1">P5+P39+P49+P59</f>
        <v>4710592.4214000003</v>
      </c>
      <c r="Q4" s="87">
        <f t="shared" si="1"/>
        <v>4894441.6746199997</v>
      </c>
      <c r="R4" s="87">
        <f t="shared" si="1"/>
        <v>5444976.8837540001</v>
      </c>
      <c r="S4" s="88">
        <f t="shared" si="1"/>
        <v>6780847.4859999996</v>
      </c>
      <c r="T4" s="88">
        <f t="shared" ref="T4:V4" si="2">T5+T39+T49+T59</f>
        <v>5343420.6150000002</v>
      </c>
      <c r="U4" s="87">
        <f t="shared" ref="U4" si="3">U5+U39+U49+U59</f>
        <v>5578712.8964599995</v>
      </c>
      <c r="V4" s="87">
        <f t="shared" si="2"/>
        <v>5644517.7202690011</v>
      </c>
      <c r="W4" s="87">
        <f t="shared" ref="W4:AD4" si="4">W5+W39+W49+W59</f>
        <v>10519935.838742001</v>
      </c>
      <c r="X4" s="87">
        <f t="shared" si="4"/>
        <v>6402901.5022110008</v>
      </c>
      <c r="Y4" s="88">
        <f t="shared" si="4"/>
        <v>7284853.3896510005</v>
      </c>
      <c r="Z4" s="88">
        <f t="shared" si="4"/>
        <v>8908956.7951533776</v>
      </c>
      <c r="AA4" s="88">
        <f t="shared" si="4"/>
        <v>9520076.736899497</v>
      </c>
      <c r="AB4" s="88">
        <f t="shared" si="4"/>
        <v>8767071.6619620528</v>
      </c>
      <c r="AC4" s="88">
        <f t="shared" si="4"/>
        <v>9171169.8976367544</v>
      </c>
      <c r="AD4" s="88">
        <f t="shared" si="4"/>
        <v>11473403.007999999</v>
      </c>
      <c r="AE4" s="138"/>
      <c r="AF4" s="19"/>
      <c r="AG4" s="85" t="s">
        <v>133</v>
      </c>
      <c r="AH4" s="86" t="s">
        <v>226</v>
      </c>
      <c r="AI4" s="90">
        <f>D4+E4+F4+G4</f>
        <v>22925011.769341901</v>
      </c>
      <c r="AJ4" s="90">
        <f>H4+I4+J4+K4</f>
        <v>24758341.599705104</v>
      </c>
      <c r="AK4" s="91">
        <f>L4+M4+N4+O4</f>
        <v>25340525.377046108</v>
      </c>
      <c r="AL4" s="91">
        <f>P4+Q4+R4+S4</f>
        <v>21830858.465774</v>
      </c>
      <c r="AM4" s="91">
        <f>T4+U4+V4+W4</f>
        <v>27086587.070471004</v>
      </c>
      <c r="AN4" s="92">
        <f>X4+Y4+Z4+AA4</f>
        <v>32116788.423914872</v>
      </c>
      <c r="AO4" s="19"/>
      <c r="AP4" s="93"/>
      <c r="AQ4" s="93"/>
      <c r="AR4" s="93"/>
      <c r="AS4" s="93"/>
      <c r="AT4" s="9"/>
      <c r="AU4" s="9"/>
      <c r="AV4" s="9"/>
      <c r="AW4" s="9"/>
    </row>
    <row r="5" spans="2:49" s="3" customFormat="1" ht="18" customHeight="1" x14ac:dyDescent="0.35">
      <c r="B5" s="94" t="s">
        <v>134</v>
      </c>
      <c r="C5" s="95" t="s">
        <v>205</v>
      </c>
      <c r="D5" s="96">
        <f t="shared" ref="D5:K5" si="5">D6+D10+D11+D18+D31+D38</f>
        <v>3811559.0999999996</v>
      </c>
      <c r="E5" s="96">
        <f t="shared" si="5"/>
        <v>4261454</v>
      </c>
      <c r="F5" s="96">
        <f t="shared" si="5"/>
        <v>4100894.200333396</v>
      </c>
      <c r="G5" s="96">
        <f t="shared" si="5"/>
        <v>5052813.9000000004</v>
      </c>
      <c r="H5" s="96">
        <f t="shared" si="5"/>
        <v>4426367.2</v>
      </c>
      <c r="I5" s="96">
        <f t="shared" si="5"/>
        <v>4728181.0999999996</v>
      </c>
      <c r="J5" s="96">
        <f t="shared" si="5"/>
        <v>3563194.3154489268</v>
      </c>
      <c r="K5" s="96">
        <f t="shared" si="5"/>
        <v>5146163.1499999994</v>
      </c>
      <c r="L5" s="96">
        <f t="shared" ref="L5:O5" si="6">L6+L10+L11+L18+L31+L38</f>
        <v>4912683.5699999994</v>
      </c>
      <c r="M5" s="96">
        <f t="shared" si="6"/>
        <v>5062069</v>
      </c>
      <c r="N5" s="96">
        <f t="shared" si="6"/>
        <v>3734731</v>
      </c>
      <c r="O5" s="97">
        <f t="shared" si="6"/>
        <v>4940046</v>
      </c>
      <c r="P5" s="96">
        <f t="shared" ref="P5:S5" si="7">P6+P10+P11+P18+P31+P38</f>
        <v>4118874.31</v>
      </c>
      <c r="Q5" s="96">
        <f t="shared" si="7"/>
        <v>3853393.5</v>
      </c>
      <c r="R5" s="96">
        <f t="shared" si="7"/>
        <v>3821530.3582520001</v>
      </c>
      <c r="S5" s="97">
        <f t="shared" si="7"/>
        <v>4349731.5559999999</v>
      </c>
      <c r="T5" s="97">
        <f t="shared" ref="T5:V5" si="8">T6+T10+T11+T18+T31+T38</f>
        <v>4513981.5049999999</v>
      </c>
      <c r="U5" s="96">
        <f t="shared" ref="U5" si="9">U6+U10+U11+U18+U31+U38</f>
        <v>4082655.2349999989</v>
      </c>
      <c r="V5" s="96">
        <f t="shared" si="8"/>
        <v>4089678.6100000008</v>
      </c>
      <c r="W5" s="96">
        <f t="shared" ref="W5:AD5" si="10">W6+W10+W11+W18+W31+W38</f>
        <v>6286038.1400000006</v>
      </c>
      <c r="X5" s="96">
        <f t="shared" si="10"/>
        <v>5535013.2300000004</v>
      </c>
      <c r="Y5" s="96">
        <f t="shared" si="10"/>
        <v>5432677.335</v>
      </c>
      <c r="Z5" s="96">
        <f t="shared" si="10"/>
        <v>7475566.1731533781</v>
      </c>
      <c r="AA5" s="96">
        <f t="shared" si="10"/>
        <v>7854878.102341067</v>
      </c>
      <c r="AB5" s="96">
        <f t="shared" si="10"/>
        <v>7633386.1261006277</v>
      </c>
      <c r="AC5" s="96">
        <f t="shared" si="10"/>
        <v>7613512.0973641593</v>
      </c>
      <c r="AD5" s="96">
        <f t="shared" si="10"/>
        <v>10110404.199999999</v>
      </c>
      <c r="AE5" s="174"/>
      <c r="AF5" s="81"/>
      <c r="AG5" s="94" t="s">
        <v>134</v>
      </c>
      <c r="AH5" s="95" t="s">
        <v>205</v>
      </c>
      <c r="AI5" s="98">
        <f>D5+E5+F5+G5</f>
        <v>17226721.200333394</v>
      </c>
      <c r="AJ5" s="98">
        <f>H5+I5+J5+K5</f>
        <v>17863905.765448928</v>
      </c>
      <c r="AK5" s="91">
        <f t="shared" ref="AK5:AK68" si="11">L5+M5+N5+O5</f>
        <v>18649529.57</v>
      </c>
      <c r="AL5" s="91">
        <f>P5+Q5+R5+S5</f>
        <v>16143529.724252</v>
      </c>
      <c r="AM5" s="91">
        <f t="shared" ref="AM5:AM68" si="12">T5+U5+V5+W5</f>
        <v>18972353.490000002</v>
      </c>
      <c r="AN5" s="99">
        <f t="shared" ref="AN5:AN68" si="13">X5+Y5+Z5+AA5</f>
        <v>26298134.840494446</v>
      </c>
      <c r="AO5" s="81"/>
      <c r="AP5" s="53"/>
      <c r="AQ5" s="53"/>
      <c r="AR5" s="53"/>
      <c r="AS5" s="53"/>
      <c r="AT5" s="8"/>
      <c r="AU5" s="8"/>
      <c r="AV5" s="8"/>
      <c r="AW5" s="8"/>
    </row>
    <row r="6" spans="2:49" ht="18" customHeight="1" x14ac:dyDescent="0.35">
      <c r="B6" s="100" t="s">
        <v>135</v>
      </c>
      <c r="C6" s="101" t="s">
        <v>227</v>
      </c>
      <c r="D6" s="102">
        <v>588015.07999999996</v>
      </c>
      <c r="E6" s="102">
        <v>889964</v>
      </c>
      <c r="F6" s="102">
        <v>669446.67400000012</v>
      </c>
      <c r="G6" s="102">
        <v>1434817.7</v>
      </c>
      <c r="H6" s="102">
        <v>776349.3</v>
      </c>
      <c r="I6" s="102">
        <v>858940.3</v>
      </c>
      <c r="J6" s="102">
        <v>769238</v>
      </c>
      <c r="K6" s="103">
        <v>1287821</v>
      </c>
      <c r="L6" s="102">
        <v>900613.21</v>
      </c>
      <c r="M6" s="102">
        <v>914997</v>
      </c>
      <c r="N6" s="102">
        <v>677079</v>
      </c>
      <c r="O6" s="103">
        <v>1363009</v>
      </c>
      <c r="P6" s="102">
        <v>567237.6</v>
      </c>
      <c r="Q6" s="102">
        <v>651455.4</v>
      </c>
      <c r="R6" s="102">
        <v>992997.11</v>
      </c>
      <c r="S6" s="103">
        <v>966943.33000000007</v>
      </c>
      <c r="T6" s="103">
        <v>833078.27</v>
      </c>
      <c r="U6" s="102">
        <v>877576.99999999884</v>
      </c>
      <c r="V6" s="102">
        <v>1178888.55</v>
      </c>
      <c r="W6" s="102">
        <v>1337374.9100000001</v>
      </c>
      <c r="X6" s="102">
        <v>981549.49</v>
      </c>
      <c r="Y6" s="103">
        <v>1206950.452</v>
      </c>
      <c r="Z6" s="102">
        <v>2931482.8001533779</v>
      </c>
      <c r="AA6" s="103">
        <v>1089492.3745763474</v>
      </c>
      <c r="AB6" s="103">
        <v>1470275.762179608</v>
      </c>
      <c r="AC6" s="103">
        <v>1674775</v>
      </c>
      <c r="AD6" s="103">
        <v>2703316.5</v>
      </c>
      <c r="AE6" s="175"/>
      <c r="AG6" s="100" t="s">
        <v>135</v>
      </c>
      <c r="AH6" s="101" t="s">
        <v>227</v>
      </c>
      <c r="AI6" s="104">
        <f>D6+E6+F6+G6</f>
        <v>3582243.4539999999</v>
      </c>
      <c r="AJ6" s="104">
        <f>H6+I6+J6+K6</f>
        <v>3692348.6</v>
      </c>
      <c r="AK6" s="105">
        <f t="shared" si="11"/>
        <v>3855698.21</v>
      </c>
      <c r="AL6" s="105">
        <f t="shared" ref="AL6:AL10" si="14">P6+Q6+R6+S6</f>
        <v>3178633.44</v>
      </c>
      <c r="AM6" s="105">
        <f t="shared" si="12"/>
        <v>4226918.7299999986</v>
      </c>
      <c r="AN6" s="106">
        <f t="shared" si="13"/>
        <v>6209475.1167297252</v>
      </c>
    </row>
    <row r="7" spans="2:49" ht="18" customHeight="1" x14ac:dyDescent="0.35">
      <c r="B7" s="100" t="s">
        <v>136</v>
      </c>
      <c r="C7" s="107" t="s">
        <v>228</v>
      </c>
      <c r="D7" s="108">
        <v>0</v>
      </c>
      <c r="E7" s="109">
        <v>0</v>
      </c>
      <c r="F7" s="108">
        <v>0</v>
      </c>
      <c r="G7" s="110">
        <v>0</v>
      </c>
      <c r="H7" s="110">
        <v>0</v>
      </c>
      <c r="I7" s="110">
        <v>0</v>
      </c>
      <c r="J7" s="110">
        <v>0</v>
      </c>
      <c r="K7" s="111">
        <v>0</v>
      </c>
      <c r="L7" s="110">
        <v>0</v>
      </c>
      <c r="M7" s="110">
        <v>0</v>
      </c>
      <c r="N7" s="110">
        <v>0</v>
      </c>
      <c r="O7" s="111">
        <v>0</v>
      </c>
      <c r="P7" s="110">
        <v>0</v>
      </c>
      <c r="Q7" s="110">
        <v>0</v>
      </c>
      <c r="R7" s="110">
        <v>0</v>
      </c>
      <c r="S7" s="111">
        <v>0</v>
      </c>
      <c r="T7" s="111">
        <v>0</v>
      </c>
      <c r="U7" s="110">
        <v>0</v>
      </c>
      <c r="V7" s="110">
        <v>0</v>
      </c>
      <c r="W7" s="110">
        <v>0</v>
      </c>
      <c r="X7" s="110">
        <v>0</v>
      </c>
      <c r="Y7" s="111">
        <v>0</v>
      </c>
      <c r="Z7" s="110">
        <v>0</v>
      </c>
      <c r="AA7" s="111">
        <v>0</v>
      </c>
      <c r="AB7" s="111">
        <v>0</v>
      </c>
      <c r="AC7" s="111">
        <v>0</v>
      </c>
      <c r="AD7" s="111">
        <v>0</v>
      </c>
      <c r="AE7" s="176"/>
      <c r="AG7" s="100" t="s">
        <v>136</v>
      </c>
      <c r="AH7" s="107" t="s">
        <v>228</v>
      </c>
      <c r="AI7" s="104">
        <f t="shared" ref="AI7:AI70" si="15">D7+E7+F7+G7</f>
        <v>0</v>
      </c>
      <c r="AJ7" s="104">
        <f t="shared" ref="AJ7:AJ70" si="16">H7+I7+J7+K7</f>
        <v>0</v>
      </c>
      <c r="AK7" s="105">
        <f t="shared" si="11"/>
        <v>0</v>
      </c>
      <c r="AL7" s="105">
        <f t="shared" si="14"/>
        <v>0</v>
      </c>
      <c r="AM7" s="105">
        <f t="shared" si="12"/>
        <v>0</v>
      </c>
      <c r="AN7" s="106">
        <f t="shared" si="13"/>
        <v>0</v>
      </c>
    </row>
    <row r="8" spans="2:49" ht="18" customHeight="1" x14ac:dyDescent="0.35">
      <c r="B8" s="100" t="s">
        <v>137</v>
      </c>
      <c r="C8" s="107" t="s">
        <v>229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12">
        <v>0</v>
      </c>
      <c r="L8" s="108">
        <v>0</v>
      </c>
      <c r="M8" s="108">
        <v>0</v>
      </c>
      <c r="N8" s="108">
        <v>0</v>
      </c>
      <c r="O8" s="112">
        <v>0</v>
      </c>
      <c r="P8" s="108">
        <v>0</v>
      </c>
      <c r="Q8" s="108">
        <v>0</v>
      </c>
      <c r="R8" s="108">
        <v>0</v>
      </c>
      <c r="S8" s="112">
        <v>0</v>
      </c>
      <c r="T8" s="112">
        <v>0</v>
      </c>
      <c r="U8" s="108">
        <v>0</v>
      </c>
      <c r="V8" s="108">
        <v>0</v>
      </c>
      <c r="W8" s="108">
        <v>0</v>
      </c>
      <c r="X8" s="108">
        <v>0</v>
      </c>
      <c r="Y8" s="112">
        <v>0</v>
      </c>
      <c r="Z8" s="108">
        <v>0</v>
      </c>
      <c r="AA8" s="112">
        <v>0</v>
      </c>
      <c r="AB8" s="112">
        <v>0</v>
      </c>
      <c r="AC8" s="112">
        <v>0</v>
      </c>
      <c r="AD8" s="112">
        <v>0</v>
      </c>
      <c r="AE8" s="177"/>
      <c r="AG8" s="100" t="s">
        <v>137</v>
      </c>
      <c r="AH8" s="107" t="s">
        <v>229</v>
      </c>
      <c r="AI8" s="104">
        <f t="shared" si="15"/>
        <v>0</v>
      </c>
      <c r="AJ8" s="104">
        <f t="shared" si="16"/>
        <v>0</v>
      </c>
      <c r="AK8" s="105">
        <f t="shared" si="11"/>
        <v>0</v>
      </c>
      <c r="AL8" s="105">
        <f t="shared" si="14"/>
        <v>0</v>
      </c>
      <c r="AM8" s="105">
        <f t="shared" si="12"/>
        <v>0</v>
      </c>
      <c r="AN8" s="106">
        <f t="shared" si="13"/>
        <v>0</v>
      </c>
    </row>
    <row r="9" spans="2:49" ht="18" customHeight="1" x14ac:dyDescent="0.35">
      <c r="B9" s="100" t="s">
        <v>138</v>
      </c>
      <c r="C9" s="107" t="s">
        <v>386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12">
        <v>0</v>
      </c>
      <c r="L9" s="108">
        <v>0</v>
      </c>
      <c r="M9" s="108">
        <v>0</v>
      </c>
      <c r="N9" s="108">
        <v>0</v>
      </c>
      <c r="O9" s="112">
        <v>0</v>
      </c>
      <c r="P9" s="108">
        <v>0</v>
      </c>
      <c r="Q9" s="108">
        <v>0</v>
      </c>
      <c r="R9" s="108">
        <v>0</v>
      </c>
      <c r="S9" s="112">
        <v>0</v>
      </c>
      <c r="T9" s="112">
        <v>0</v>
      </c>
      <c r="U9" s="108">
        <v>0</v>
      </c>
      <c r="V9" s="108">
        <v>0</v>
      </c>
      <c r="W9" s="108">
        <v>0</v>
      </c>
      <c r="X9" s="108">
        <v>0</v>
      </c>
      <c r="Y9" s="112">
        <v>0</v>
      </c>
      <c r="Z9" s="108">
        <v>0</v>
      </c>
      <c r="AA9" s="112">
        <v>0</v>
      </c>
      <c r="AB9" s="112">
        <v>0</v>
      </c>
      <c r="AC9" s="112">
        <v>0</v>
      </c>
      <c r="AD9" s="112">
        <v>0</v>
      </c>
      <c r="AE9" s="177"/>
      <c r="AG9" s="100" t="s">
        <v>138</v>
      </c>
      <c r="AH9" s="107" t="s">
        <v>386</v>
      </c>
      <c r="AI9" s="104">
        <f t="shared" si="15"/>
        <v>0</v>
      </c>
      <c r="AJ9" s="104">
        <f t="shared" si="16"/>
        <v>0</v>
      </c>
      <c r="AK9" s="105">
        <f t="shared" si="11"/>
        <v>0</v>
      </c>
      <c r="AL9" s="105">
        <f t="shared" si="14"/>
        <v>0</v>
      </c>
      <c r="AM9" s="105">
        <f t="shared" si="12"/>
        <v>0</v>
      </c>
      <c r="AN9" s="106">
        <f t="shared" si="13"/>
        <v>0</v>
      </c>
    </row>
    <row r="10" spans="2:49" ht="18" customHeight="1" x14ac:dyDescent="0.35">
      <c r="B10" s="100" t="s">
        <v>139</v>
      </c>
      <c r="C10" s="101" t="s">
        <v>230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12">
        <v>0</v>
      </c>
      <c r="L10" s="108">
        <v>0</v>
      </c>
      <c r="M10" s="108">
        <v>0</v>
      </c>
      <c r="N10" s="108">
        <v>0</v>
      </c>
      <c r="O10" s="112">
        <v>0</v>
      </c>
      <c r="P10" s="108">
        <v>0</v>
      </c>
      <c r="Q10" s="108">
        <v>0</v>
      </c>
      <c r="R10" s="108">
        <v>0</v>
      </c>
      <c r="S10" s="112">
        <v>0</v>
      </c>
      <c r="T10" s="112">
        <v>0</v>
      </c>
      <c r="U10" s="108">
        <v>0</v>
      </c>
      <c r="V10" s="108">
        <v>0</v>
      </c>
      <c r="W10" s="108">
        <v>0</v>
      </c>
      <c r="X10" s="108">
        <v>0</v>
      </c>
      <c r="Y10" s="112">
        <v>0</v>
      </c>
      <c r="Z10" s="108">
        <v>0</v>
      </c>
      <c r="AA10" s="112">
        <v>0</v>
      </c>
      <c r="AB10" s="112">
        <v>0</v>
      </c>
      <c r="AC10" s="112">
        <v>0</v>
      </c>
      <c r="AD10" s="112">
        <v>0</v>
      </c>
      <c r="AE10" s="177"/>
      <c r="AG10" s="100" t="s">
        <v>139</v>
      </c>
      <c r="AH10" s="101" t="s">
        <v>230</v>
      </c>
      <c r="AI10" s="104">
        <f t="shared" si="15"/>
        <v>0</v>
      </c>
      <c r="AJ10" s="104">
        <f t="shared" si="16"/>
        <v>0</v>
      </c>
      <c r="AK10" s="105">
        <f t="shared" si="11"/>
        <v>0</v>
      </c>
      <c r="AL10" s="105">
        <f t="shared" si="14"/>
        <v>0</v>
      </c>
      <c r="AM10" s="105">
        <f t="shared" si="12"/>
        <v>0</v>
      </c>
      <c r="AN10" s="106">
        <f t="shared" si="13"/>
        <v>0</v>
      </c>
    </row>
    <row r="11" spans="2:49" s="3" customFormat="1" ht="18" customHeight="1" x14ac:dyDescent="0.35">
      <c r="B11" s="100" t="s">
        <v>140</v>
      </c>
      <c r="C11" s="101" t="s">
        <v>232</v>
      </c>
      <c r="D11" s="102">
        <f>SUM(D12:D17)</f>
        <v>4950</v>
      </c>
      <c r="E11" s="102">
        <f t="shared" ref="E11:K11" si="17">SUM(E12:E17)</f>
        <v>40044</v>
      </c>
      <c r="F11" s="102">
        <f t="shared" si="17"/>
        <v>18624.699000000001</v>
      </c>
      <c r="G11" s="102">
        <f t="shared" si="17"/>
        <v>49530</v>
      </c>
      <c r="H11" s="102">
        <f t="shared" si="17"/>
        <v>0</v>
      </c>
      <c r="I11" s="102">
        <f t="shared" si="17"/>
        <v>137410</v>
      </c>
      <c r="J11" s="102">
        <f t="shared" si="17"/>
        <v>33851</v>
      </c>
      <c r="K11" s="103">
        <f t="shared" si="17"/>
        <v>16856</v>
      </c>
      <c r="L11" s="102">
        <f t="shared" ref="L11:O11" si="18">SUM(L12:L17)</f>
        <v>28663.599999999999</v>
      </c>
      <c r="M11" s="102">
        <f t="shared" si="18"/>
        <v>82849</v>
      </c>
      <c r="N11" s="102">
        <f t="shared" si="18"/>
        <v>36078</v>
      </c>
      <c r="O11" s="103">
        <f t="shared" si="18"/>
        <v>53733</v>
      </c>
      <c r="P11" s="102">
        <f t="shared" ref="P11:S11" si="19">SUM(P12:P17)</f>
        <v>38440</v>
      </c>
      <c r="Q11" s="102">
        <f t="shared" si="19"/>
        <v>108410</v>
      </c>
      <c r="R11" s="102">
        <f t="shared" si="19"/>
        <v>17280.5</v>
      </c>
      <c r="S11" s="103">
        <f t="shared" si="19"/>
        <v>24238.5</v>
      </c>
      <c r="T11" s="103">
        <f t="shared" ref="T11:V11" si="20">SUM(T12:T17)</f>
        <v>38846.240000000005</v>
      </c>
      <c r="U11" s="102">
        <f t="shared" ref="U11" si="21">SUM(U12:U17)</f>
        <v>23153.759999999998</v>
      </c>
      <c r="V11" s="102">
        <f t="shared" si="20"/>
        <v>26359.760000000002</v>
      </c>
      <c r="W11" s="102">
        <f t="shared" ref="W11:AD11" si="22">SUM(W12:W17)</f>
        <v>80850.600000000006</v>
      </c>
      <c r="X11" s="102">
        <f t="shared" si="22"/>
        <v>57754.95</v>
      </c>
      <c r="Y11" s="103">
        <f t="shared" si="22"/>
        <v>40779</v>
      </c>
      <c r="Z11" s="103">
        <f t="shared" si="22"/>
        <v>21767</v>
      </c>
      <c r="AA11" s="103">
        <f t="shared" si="22"/>
        <v>66159</v>
      </c>
      <c r="AB11" s="103">
        <f t="shared" si="22"/>
        <v>56696.705609483251</v>
      </c>
      <c r="AC11" s="103">
        <f t="shared" si="22"/>
        <v>35813</v>
      </c>
      <c r="AD11" s="103">
        <f t="shared" si="22"/>
        <v>54191.600000000006</v>
      </c>
      <c r="AE11" s="175"/>
      <c r="AF11" s="81"/>
      <c r="AG11" s="100" t="s">
        <v>140</v>
      </c>
      <c r="AH11" s="101" t="s">
        <v>232</v>
      </c>
      <c r="AI11" s="104">
        <f t="shared" si="15"/>
        <v>113148.69899999999</v>
      </c>
      <c r="AJ11" s="104">
        <f t="shared" si="16"/>
        <v>188117</v>
      </c>
      <c r="AK11" s="105">
        <f t="shared" si="11"/>
        <v>201323.6</v>
      </c>
      <c r="AL11" s="105">
        <f t="shared" ref="AL11:AL71" si="23">P11+Q11+R11+S11</f>
        <v>188369</v>
      </c>
      <c r="AM11" s="105">
        <f t="shared" si="12"/>
        <v>169210.36000000002</v>
      </c>
      <c r="AN11" s="106">
        <f t="shared" si="13"/>
        <v>186459.95</v>
      </c>
      <c r="AO11" s="81"/>
      <c r="AP11" s="53"/>
      <c r="AQ11" s="53"/>
      <c r="AR11" s="53"/>
      <c r="AS11" s="53"/>
      <c r="AT11" s="8"/>
      <c r="AU11" s="8"/>
      <c r="AV11" s="8"/>
      <c r="AW11" s="8"/>
    </row>
    <row r="12" spans="2:49" ht="18" customHeight="1" x14ac:dyDescent="0.35">
      <c r="B12" s="100" t="s">
        <v>141</v>
      </c>
      <c r="C12" s="107" t="s">
        <v>233</v>
      </c>
      <c r="D12" s="109">
        <v>4950</v>
      </c>
      <c r="E12" s="109">
        <v>40044</v>
      </c>
      <c r="F12" s="109">
        <v>18624.699000000001</v>
      </c>
      <c r="G12" s="109">
        <v>49530</v>
      </c>
      <c r="H12" s="109">
        <v>0</v>
      </c>
      <c r="I12" s="109">
        <v>137410</v>
      </c>
      <c r="J12" s="109">
        <v>33851</v>
      </c>
      <c r="K12" s="113">
        <v>16856</v>
      </c>
      <c r="L12" s="109">
        <v>28663.599999999999</v>
      </c>
      <c r="M12" s="109">
        <v>82849</v>
      </c>
      <c r="N12" s="109">
        <v>36078</v>
      </c>
      <c r="O12" s="113">
        <v>53733</v>
      </c>
      <c r="P12" s="109">
        <v>38440</v>
      </c>
      <c r="Q12" s="109">
        <v>108410</v>
      </c>
      <c r="R12" s="109">
        <v>17280.5</v>
      </c>
      <c r="S12" s="113">
        <v>24238.5</v>
      </c>
      <c r="T12" s="113">
        <v>38846.240000000005</v>
      </c>
      <c r="U12" s="109">
        <v>23153.759999999998</v>
      </c>
      <c r="V12" s="109">
        <v>26359.760000000002</v>
      </c>
      <c r="W12" s="109">
        <v>80850.600000000006</v>
      </c>
      <c r="X12" s="109">
        <v>57754.95</v>
      </c>
      <c r="Y12" s="113">
        <v>40779</v>
      </c>
      <c r="Z12" s="109">
        <v>21767</v>
      </c>
      <c r="AA12" s="113">
        <v>66159</v>
      </c>
      <c r="AB12" s="113">
        <v>56696.705609483251</v>
      </c>
      <c r="AC12" s="113">
        <v>35813</v>
      </c>
      <c r="AD12" s="113">
        <v>54191.600000000006</v>
      </c>
      <c r="AE12" s="148"/>
      <c r="AG12" s="100" t="s">
        <v>141</v>
      </c>
      <c r="AH12" s="107" t="s">
        <v>233</v>
      </c>
      <c r="AI12" s="104">
        <f t="shared" si="15"/>
        <v>113148.69899999999</v>
      </c>
      <c r="AJ12" s="104">
        <f t="shared" si="16"/>
        <v>188117</v>
      </c>
      <c r="AK12" s="105">
        <f t="shared" si="11"/>
        <v>201323.6</v>
      </c>
      <c r="AL12" s="105">
        <f t="shared" si="23"/>
        <v>188369</v>
      </c>
      <c r="AM12" s="105">
        <f t="shared" si="12"/>
        <v>169210.36000000002</v>
      </c>
      <c r="AN12" s="106">
        <f t="shared" si="13"/>
        <v>186459.95</v>
      </c>
    </row>
    <row r="13" spans="2:49" ht="18" customHeight="1" x14ac:dyDescent="0.35">
      <c r="B13" s="100" t="s">
        <v>142</v>
      </c>
      <c r="C13" s="107" t="s">
        <v>234</v>
      </c>
      <c r="D13" s="108">
        <v>0</v>
      </c>
      <c r="E13" s="109">
        <v>0</v>
      </c>
      <c r="F13" s="108">
        <v>0</v>
      </c>
      <c r="G13" s="110">
        <v>0</v>
      </c>
      <c r="H13" s="110">
        <v>0</v>
      </c>
      <c r="I13" s="110">
        <v>0</v>
      </c>
      <c r="J13" s="110">
        <v>0</v>
      </c>
      <c r="K13" s="111">
        <v>0</v>
      </c>
      <c r="L13" s="110">
        <v>0</v>
      </c>
      <c r="M13" s="110">
        <v>0</v>
      </c>
      <c r="N13" s="110">
        <v>0</v>
      </c>
      <c r="O13" s="111">
        <v>0</v>
      </c>
      <c r="P13" s="110">
        <v>0</v>
      </c>
      <c r="Q13" s="110">
        <v>0</v>
      </c>
      <c r="R13" s="110">
        <v>0</v>
      </c>
      <c r="S13" s="111">
        <v>0</v>
      </c>
      <c r="T13" s="111">
        <v>0</v>
      </c>
      <c r="U13" s="110">
        <v>0</v>
      </c>
      <c r="V13" s="110">
        <v>0</v>
      </c>
      <c r="W13" s="110">
        <v>0</v>
      </c>
      <c r="X13" s="110">
        <v>0</v>
      </c>
      <c r="Y13" s="111">
        <v>0</v>
      </c>
      <c r="Z13" s="110">
        <v>0</v>
      </c>
      <c r="AA13" s="111">
        <v>0</v>
      </c>
      <c r="AB13" s="111">
        <v>0</v>
      </c>
      <c r="AC13" s="111">
        <v>0</v>
      </c>
      <c r="AD13" s="111">
        <v>0</v>
      </c>
      <c r="AE13" s="176"/>
      <c r="AG13" s="100" t="s">
        <v>142</v>
      </c>
      <c r="AH13" s="107" t="s">
        <v>234</v>
      </c>
      <c r="AI13" s="104">
        <f t="shared" si="15"/>
        <v>0</v>
      </c>
      <c r="AJ13" s="104">
        <f t="shared" si="16"/>
        <v>0</v>
      </c>
      <c r="AK13" s="105">
        <f t="shared" si="11"/>
        <v>0</v>
      </c>
      <c r="AL13" s="105">
        <f t="shared" si="23"/>
        <v>0</v>
      </c>
      <c r="AM13" s="105">
        <f t="shared" si="12"/>
        <v>0</v>
      </c>
      <c r="AN13" s="106">
        <f t="shared" si="13"/>
        <v>0</v>
      </c>
    </row>
    <row r="14" spans="2:49" ht="18" customHeight="1" x14ac:dyDescent="0.35">
      <c r="B14" s="100" t="s">
        <v>143</v>
      </c>
      <c r="C14" s="107" t="s">
        <v>235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12">
        <v>0</v>
      </c>
      <c r="L14" s="108">
        <v>0</v>
      </c>
      <c r="M14" s="108">
        <v>0</v>
      </c>
      <c r="N14" s="108">
        <v>0</v>
      </c>
      <c r="O14" s="112">
        <v>0</v>
      </c>
      <c r="P14" s="108">
        <v>0</v>
      </c>
      <c r="Q14" s="108">
        <v>0</v>
      </c>
      <c r="R14" s="108">
        <v>0</v>
      </c>
      <c r="S14" s="112">
        <v>0</v>
      </c>
      <c r="T14" s="112">
        <v>0</v>
      </c>
      <c r="U14" s="108">
        <v>0</v>
      </c>
      <c r="V14" s="108">
        <v>0</v>
      </c>
      <c r="W14" s="108">
        <v>0</v>
      </c>
      <c r="X14" s="108">
        <v>0</v>
      </c>
      <c r="Y14" s="112">
        <v>0</v>
      </c>
      <c r="Z14" s="108">
        <v>0</v>
      </c>
      <c r="AA14" s="112">
        <v>0</v>
      </c>
      <c r="AB14" s="112">
        <v>0</v>
      </c>
      <c r="AC14" s="112">
        <v>0</v>
      </c>
      <c r="AD14" s="112">
        <v>0</v>
      </c>
      <c r="AE14" s="177"/>
      <c r="AG14" s="100" t="s">
        <v>143</v>
      </c>
      <c r="AH14" s="107" t="s">
        <v>235</v>
      </c>
      <c r="AI14" s="104">
        <f t="shared" si="15"/>
        <v>0</v>
      </c>
      <c r="AJ14" s="104">
        <f t="shared" si="16"/>
        <v>0</v>
      </c>
      <c r="AK14" s="105">
        <f t="shared" si="11"/>
        <v>0</v>
      </c>
      <c r="AL14" s="105">
        <f t="shared" si="23"/>
        <v>0</v>
      </c>
      <c r="AM14" s="105">
        <f t="shared" si="12"/>
        <v>0</v>
      </c>
      <c r="AN14" s="106">
        <f t="shared" si="13"/>
        <v>0</v>
      </c>
    </row>
    <row r="15" spans="2:49" ht="18" customHeight="1" x14ac:dyDescent="0.35">
      <c r="B15" s="100" t="s">
        <v>144</v>
      </c>
      <c r="C15" s="107" t="s">
        <v>236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12">
        <v>0</v>
      </c>
      <c r="L15" s="108">
        <v>0</v>
      </c>
      <c r="M15" s="108">
        <v>0</v>
      </c>
      <c r="N15" s="108">
        <v>0</v>
      </c>
      <c r="O15" s="112">
        <v>0</v>
      </c>
      <c r="P15" s="108">
        <v>0</v>
      </c>
      <c r="Q15" s="108">
        <v>0</v>
      </c>
      <c r="R15" s="108">
        <v>0</v>
      </c>
      <c r="S15" s="112">
        <v>0</v>
      </c>
      <c r="T15" s="112">
        <v>0</v>
      </c>
      <c r="U15" s="108">
        <v>0</v>
      </c>
      <c r="V15" s="108">
        <v>0</v>
      </c>
      <c r="W15" s="108">
        <v>0</v>
      </c>
      <c r="X15" s="108">
        <v>0</v>
      </c>
      <c r="Y15" s="112">
        <v>0</v>
      </c>
      <c r="Z15" s="108">
        <v>0</v>
      </c>
      <c r="AA15" s="112">
        <v>0</v>
      </c>
      <c r="AB15" s="112">
        <v>0</v>
      </c>
      <c r="AC15" s="112">
        <v>0</v>
      </c>
      <c r="AD15" s="112">
        <v>0</v>
      </c>
      <c r="AE15" s="177"/>
      <c r="AG15" s="100" t="s">
        <v>144</v>
      </c>
      <c r="AH15" s="107" t="s">
        <v>236</v>
      </c>
      <c r="AI15" s="104">
        <f t="shared" si="15"/>
        <v>0</v>
      </c>
      <c r="AJ15" s="104">
        <f t="shared" si="16"/>
        <v>0</v>
      </c>
      <c r="AK15" s="105">
        <f t="shared" si="11"/>
        <v>0</v>
      </c>
      <c r="AL15" s="105">
        <f t="shared" si="23"/>
        <v>0</v>
      </c>
      <c r="AM15" s="105">
        <f t="shared" si="12"/>
        <v>0</v>
      </c>
      <c r="AN15" s="106">
        <f t="shared" si="13"/>
        <v>0</v>
      </c>
    </row>
    <row r="16" spans="2:49" ht="18" customHeight="1" x14ac:dyDescent="0.35">
      <c r="B16" s="100" t="s">
        <v>145</v>
      </c>
      <c r="C16" s="107" t="s">
        <v>237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12">
        <v>0</v>
      </c>
      <c r="L16" s="108">
        <v>0</v>
      </c>
      <c r="M16" s="108">
        <v>0</v>
      </c>
      <c r="N16" s="108">
        <v>0</v>
      </c>
      <c r="O16" s="112">
        <v>0</v>
      </c>
      <c r="P16" s="108">
        <v>0</v>
      </c>
      <c r="Q16" s="108">
        <v>0</v>
      </c>
      <c r="R16" s="108">
        <v>0</v>
      </c>
      <c r="S16" s="112">
        <v>0</v>
      </c>
      <c r="T16" s="112">
        <v>0</v>
      </c>
      <c r="U16" s="108">
        <v>0</v>
      </c>
      <c r="V16" s="108">
        <v>0</v>
      </c>
      <c r="W16" s="108">
        <v>0</v>
      </c>
      <c r="X16" s="108">
        <v>0</v>
      </c>
      <c r="Y16" s="112">
        <v>0</v>
      </c>
      <c r="Z16" s="108">
        <v>0</v>
      </c>
      <c r="AA16" s="112">
        <v>0</v>
      </c>
      <c r="AB16" s="112">
        <v>0</v>
      </c>
      <c r="AC16" s="112">
        <v>0</v>
      </c>
      <c r="AD16" s="112">
        <v>0</v>
      </c>
      <c r="AE16" s="177"/>
      <c r="AG16" s="100" t="s">
        <v>145</v>
      </c>
      <c r="AH16" s="107" t="s">
        <v>237</v>
      </c>
      <c r="AI16" s="104">
        <f t="shared" si="15"/>
        <v>0</v>
      </c>
      <c r="AJ16" s="104">
        <f t="shared" si="16"/>
        <v>0</v>
      </c>
      <c r="AK16" s="105">
        <f t="shared" si="11"/>
        <v>0</v>
      </c>
      <c r="AL16" s="105">
        <f t="shared" si="23"/>
        <v>0</v>
      </c>
      <c r="AM16" s="105">
        <f t="shared" si="12"/>
        <v>0</v>
      </c>
      <c r="AN16" s="106">
        <f t="shared" si="13"/>
        <v>0</v>
      </c>
    </row>
    <row r="17" spans="2:49" ht="18" customHeight="1" x14ac:dyDescent="0.35">
      <c r="B17" s="100" t="s">
        <v>146</v>
      </c>
      <c r="C17" s="107" t="s">
        <v>238</v>
      </c>
      <c r="D17" s="108">
        <v>0</v>
      </c>
      <c r="E17" s="109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12">
        <v>0</v>
      </c>
      <c r="L17" s="108">
        <v>0</v>
      </c>
      <c r="M17" s="108">
        <v>0</v>
      </c>
      <c r="N17" s="108">
        <v>0</v>
      </c>
      <c r="O17" s="112">
        <v>0</v>
      </c>
      <c r="P17" s="108">
        <v>0</v>
      </c>
      <c r="Q17" s="108">
        <v>0</v>
      </c>
      <c r="R17" s="108">
        <v>0</v>
      </c>
      <c r="S17" s="112">
        <v>0</v>
      </c>
      <c r="T17" s="112">
        <v>0</v>
      </c>
      <c r="U17" s="108">
        <v>0</v>
      </c>
      <c r="V17" s="108">
        <v>0</v>
      </c>
      <c r="W17" s="108">
        <v>0</v>
      </c>
      <c r="X17" s="108">
        <v>0</v>
      </c>
      <c r="Y17" s="112">
        <v>0</v>
      </c>
      <c r="Z17" s="108">
        <v>0</v>
      </c>
      <c r="AA17" s="112">
        <v>0</v>
      </c>
      <c r="AB17" s="112">
        <v>0</v>
      </c>
      <c r="AC17" s="112">
        <v>0</v>
      </c>
      <c r="AD17" s="112">
        <v>0</v>
      </c>
      <c r="AE17" s="177"/>
      <c r="AG17" s="100" t="s">
        <v>146</v>
      </c>
      <c r="AH17" s="107" t="s">
        <v>238</v>
      </c>
      <c r="AI17" s="104">
        <f t="shared" si="15"/>
        <v>0</v>
      </c>
      <c r="AJ17" s="104">
        <f t="shared" si="16"/>
        <v>0</v>
      </c>
      <c r="AK17" s="105">
        <f t="shared" si="11"/>
        <v>0</v>
      </c>
      <c r="AL17" s="105">
        <f t="shared" si="23"/>
        <v>0</v>
      </c>
      <c r="AM17" s="105">
        <f t="shared" si="12"/>
        <v>0</v>
      </c>
      <c r="AN17" s="106">
        <f t="shared" si="13"/>
        <v>0</v>
      </c>
    </row>
    <row r="18" spans="2:49" s="3" customFormat="1" ht="18" customHeight="1" x14ac:dyDescent="0.35">
      <c r="B18" s="100" t="s">
        <v>147</v>
      </c>
      <c r="C18" s="101" t="s">
        <v>239</v>
      </c>
      <c r="D18" s="102">
        <f>D19+D24+D25+D26+D27+D30</f>
        <v>2946598.8</v>
      </c>
      <c r="E18" s="102">
        <f t="shared" ref="E18:K18" si="24">E19+E24+E25+E26+E27+E30</f>
        <v>2932939</v>
      </c>
      <c r="F18" s="102">
        <f t="shared" si="24"/>
        <v>3186861.115333396</v>
      </c>
      <c r="G18" s="102">
        <f t="shared" si="24"/>
        <v>3465367.7</v>
      </c>
      <c r="H18" s="102">
        <f t="shared" si="24"/>
        <v>3357326.9000000004</v>
      </c>
      <c r="I18" s="102">
        <f t="shared" si="24"/>
        <v>3511089.1999999997</v>
      </c>
      <c r="J18" s="102">
        <f t="shared" si="24"/>
        <v>2527309.3154489268</v>
      </c>
      <c r="K18" s="102">
        <f t="shared" si="24"/>
        <v>3490663.1499999994</v>
      </c>
      <c r="L18" s="102">
        <f t="shared" ref="L18:N18" si="25">L19+L24+L25+L26+L27+L30</f>
        <v>3708577.96</v>
      </c>
      <c r="M18" s="102">
        <f t="shared" si="25"/>
        <v>3695666</v>
      </c>
      <c r="N18" s="102">
        <f t="shared" si="25"/>
        <v>2853272</v>
      </c>
      <c r="O18" s="103">
        <f>O19+O24+O25+O26+O27+O30</f>
        <v>3311095</v>
      </c>
      <c r="P18" s="102">
        <f t="shared" ref="P18:R18" si="26">P19+P24+P25+P26+P27+P30</f>
        <v>3217988.81</v>
      </c>
      <c r="Q18" s="102">
        <f t="shared" si="26"/>
        <v>2848067.9</v>
      </c>
      <c r="R18" s="102">
        <f t="shared" si="26"/>
        <v>2544618.9370520003</v>
      </c>
      <c r="S18" s="103">
        <f>S19+S24+S25+S26+S27+S30</f>
        <v>3080997.1120000002</v>
      </c>
      <c r="T18" s="103">
        <f>T19+T24+T25+T26+T27+T30</f>
        <v>3436746.5049999999</v>
      </c>
      <c r="U18" s="102">
        <f>U19+U24+U25+U26+U27+U30</f>
        <v>2976313.3450000002</v>
      </c>
      <c r="V18" s="102">
        <f>V19+V24+V25+V26+V27+V30</f>
        <v>2684281.8900000006</v>
      </c>
      <c r="W18" s="102">
        <f>W19+W24+W25+W26+W27+W30</f>
        <v>4273581.2300000004</v>
      </c>
      <c r="X18" s="102">
        <f t="shared" ref="X18:AD18" si="27">X19+X24+X25+X26+X27+X30</f>
        <v>3959394.95</v>
      </c>
      <c r="Y18" s="103">
        <f t="shared" si="27"/>
        <v>3644035.6329999999</v>
      </c>
      <c r="Z18" s="103">
        <f t="shared" si="27"/>
        <v>3963337.5830000001</v>
      </c>
      <c r="AA18" s="103">
        <f t="shared" si="27"/>
        <v>5740877.62807272</v>
      </c>
      <c r="AB18" s="103">
        <f t="shared" si="27"/>
        <v>5505456.6583115365</v>
      </c>
      <c r="AC18" s="103">
        <f t="shared" si="27"/>
        <v>5209295.7873641588</v>
      </c>
      <c r="AD18" s="103">
        <f t="shared" si="27"/>
        <v>6547854.0999999996</v>
      </c>
      <c r="AE18" s="175"/>
      <c r="AF18" s="81"/>
      <c r="AG18" s="100" t="s">
        <v>147</v>
      </c>
      <c r="AH18" s="101" t="s">
        <v>239</v>
      </c>
      <c r="AI18" s="104">
        <f t="shared" si="15"/>
        <v>12531766.615333397</v>
      </c>
      <c r="AJ18" s="104">
        <f t="shared" si="16"/>
        <v>12886388.565448925</v>
      </c>
      <c r="AK18" s="105">
        <f t="shared" si="11"/>
        <v>13568610.960000001</v>
      </c>
      <c r="AL18" s="105">
        <f t="shared" si="23"/>
        <v>11691672.759052001</v>
      </c>
      <c r="AM18" s="105">
        <f t="shared" si="12"/>
        <v>13370922.970000001</v>
      </c>
      <c r="AN18" s="106">
        <f t="shared" si="13"/>
        <v>17307645.794072721</v>
      </c>
      <c r="AO18" s="81"/>
      <c r="AP18" s="53"/>
      <c r="AQ18" s="53"/>
      <c r="AR18" s="53"/>
      <c r="AS18" s="53"/>
      <c r="AT18" s="8"/>
      <c r="AU18" s="8"/>
      <c r="AV18" s="8"/>
      <c r="AW18" s="8"/>
    </row>
    <row r="19" spans="2:49" ht="18" customHeight="1" x14ac:dyDescent="0.35">
      <c r="B19" s="100" t="s">
        <v>148</v>
      </c>
      <c r="C19" s="107" t="s">
        <v>240</v>
      </c>
      <c r="D19" s="109">
        <f>SUM(D20:D23)</f>
        <v>1256522.8899999999</v>
      </c>
      <c r="E19" s="109">
        <f t="shared" ref="E19:K19" si="28">SUM(E20:E23)</f>
        <v>1568691</v>
      </c>
      <c r="F19" s="109">
        <f t="shared" si="28"/>
        <v>1125546.6499999999</v>
      </c>
      <c r="G19" s="109">
        <f t="shared" si="28"/>
        <v>983541.3</v>
      </c>
      <c r="H19" s="109">
        <f t="shared" si="28"/>
        <v>1411872.7999999998</v>
      </c>
      <c r="I19" s="109">
        <f t="shared" si="28"/>
        <v>1352880.7999999998</v>
      </c>
      <c r="J19" s="109">
        <f t="shared" si="28"/>
        <v>1205502</v>
      </c>
      <c r="K19" s="113">
        <f t="shared" si="28"/>
        <v>1231217.0999999999</v>
      </c>
      <c r="L19" s="109">
        <f t="shared" ref="L19:O19" si="29">SUM(L20:L23)</f>
        <v>1475057</v>
      </c>
      <c r="M19" s="109">
        <f t="shared" si="29"/>
        <v>1715465</v>
      </c>
      <c r="N19" s="109">
        <f t="shared" si="29"/>
        <v>1178525</v>
      </c>
      <c r="O19" s="113">
        <f t="shared" si="29"/>
        <v>1043927</v>
      </c>
      <c r="P19" s="109">
        <f t="shared" ref="P19:S19" si="30">SUM(P20:P23)</f>
        <v>1258999.19</v>
      </c>
      <c r="Q19" s="109">
        <f t="shared" si="30"/>
        <v>985440.8</v>
      </c>
      <c r="R19" s="109">
        <f t="shared" si="30"/>
        <v>1029815.0299999999</v>
      </c>
      <c r="S19" s="113">
        <f t="shared" si="30"/>
        <v>1431358.8800000001</v>
      </c>
      <c r="T19" s="113">
        <f t="shared" ref="T19:V19" si="31">SUM(T20:T23)</f>
        <v>1269099.385</v>
      </c>
      <c r="U19" s="109">
        <f t="shared" ref="U19" si="32">SUM(U20:U23)</f>
        <v>1255041.325</v>
      </c>
      <c r="V19" s="109">
        <f t="shared" si="31"/>
        <v>1240313.53</v>
      </c>
      <c r="W19" s="109">
        <f t="shared" ref="W19:AD19" si="33">SUM(W20:W23)</f>
        <v>1852952.07</v>
      </c>
      <c r="X19" s="109">
        <f t="shared" si="33"/>
        <v>1428783.81</v>
      </c>
      <c r="Y19" s="109">
        <f t="shared" si="33"/>
        <v>1243476.8899999999</v>
      </c>
      <c r="Z19" s="109">
        <f t="shared" si="33"/>
        <v>1435737.71</v>
      </c>
      <c r="AA19" s="109">
        <f t="shared" si="33"/>
        <v>1695499.8251868656</v>
      </c>
      <c r="AB19" s="109">
        <f t="shared" si="33"/>
        <v>1939601.060098354</v>
      </c>
      <c r="AC19" s="109">
        <f t="shared" si="33"/>
        <v>1525317.1400000001</v>
      </c>
      <c r="AD19" s="109">
        <f t="shared" si="33"/>
        <v>2287250</v>
      </c>
      <c r="AE19" s="148"/>
      <c r="AG19" s="100" t="s">
        <v>148</v>
      </c>
      <c r="AH19" s="107" t="s">
        <v>240</v>
      </c>
      <c r="AI19" s="104">
        <f t="shared" si="15"/>
        <v>4934301.84</v>
      </c>
      <c r="AJ19" s="104">
        <f t="shared" si="16"/>
        <v>5201472.6999999993</v>
      </c>
      <c r="AK19" s="105">
        <f t="shared" si="11"/>
        <v>5412974</v>
      </c>
      <c r="AL19" s="105">
        <f t="shared" si="23"/>
        <v>4705613.9000000004</v>
      </c>
      <c r="AM19" s="105">
        <f t="shared" si="12"/>
        <v>5617406.3100000005</v>
      </c>
      <c r="AN19" s="106">
        <f t="shared" si="13"/>
        <v>5803498.2351868656</v>
      </c>
    </row>
    <row r="20" spans="2:49" ht="18" customHeight="1" x14ac:dyDescent="0.35">
      <c r="B20" s="100" t="s">
        <v>149</v>
      </c>
      <c r="C20" s="107" t="s">
        <v>241</v>
      </c>
      <c r="D20" s="108">
        <v>1256522.8899999999</v>
      </c>
      <c r="E20" s="108">
        <v>1568691</v>
      </c>
      <c r="F20" s="108">
        <v>1125546.6499999999</v>
      </c>
      <c r="G20" s="108">
        <v>983541.3</v>
      </c>
      <c r="H20" s="108">
        <v>1411872.7999999998</v>
      </c>
      <c r="I20" s="108">
        <v>1352880.7999999998</v>
      </c>
      <c r="J20" s="108">
        <v>1205502</v>
      </c>
      <c r="K20" s="112">
        <v>1231217.0999999999</v>
      </c>
      <c r="L20" s="108">
        <v>1475057</v>
      </c>
      <c r="M20" s="108">
        <v>1715465</v>
      </c>
      <c r="N20" s="108">
        <v>1178525</v>
      </c>
      <c r="O20" s="112">
        <v>1043927</v>
      </c>
      <c r="P20" s="108">
        <v>1258999.19</v>
      </c>
      <c r="Q20" s="108">
        <v>985440.8</v>
      </c>
      <c r="R20" s="108">
        <v>1029815.0299999999</v>
      </c>
      <c r="S20" s="112">
        <v>1431358.8800000001</v>
      </c>
      <c r="T20" s="112">
        <v>1269099.385</v>
      </c>
      <c r="U20" s="108">
        <v>1255041.325</v>
      </c>
      <c r="V20" s="108">
        <v>1240313.53</v>
      </c>
      <c r="W20" s="108">
        <v>1852952.07</v>
      </c>
      <c r="X20" s="108">
        <v>1428783.81</v>
      </c>
      <c r="Y20" s="112">
        <v>1243476.8899999999</v>
      </c>
      <c r="Z20" s="108">
        <v>1435737.71</v>
      </c>
      <c r="AA20" s="112">
        <v>1695499.8251868656</v>
      </c>
      <c r="AB20" s="112">
        <v>1939601.060098354</v>
      </c>
      <c r="AC20" s="112">
        <v>1525317.1400000001</v>
      </c>
      <c r="AD20" s="112">
        <v>2287250</v>
      </c>
      <c r="AE20" s="177"/>
      <c r="AG20" s="100" t="s">
        <v>149</v>
      </c>
      <c r="AH20" s="107" t="s">
        <v>241</v>
      </c>
      <c r="AI20" s="104">
        <f t="shared" si="15"/>
        <v>4934301.84</v>
      </c>
      <c r="AJ20" s="104">
        <f t="shared" si="16"/>
        <v>5201472.6999999993</v>
      </c>
      <c r="AK20" s="105">
        <f t="shared" si="11"/>
        <v>5412974</v>
      </c>
      <c r="AL20" s="105">
        <f t="shared" si="23"/>
        <v>4705613.9000000004</v>
      </c>
      <c r="AM20" s="105">
        <f t="shared" si="12"/>
        <v>5617406.3100000005</v>
      </c>
      <c r="AN20" s="106">
        <f t="shared" si="13"/>
        <v>5803498.2351868656</v>
      </c>
    </row>
    <row r="21" spans="2:49" ht="18" customHeight="1" x14ac:dyDescent="0.35">
      <c r="B21" s="100" t="s">
        <v>150</v>
      </c>
      <c r="C21" s="107" t="s">
        <v>242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12">
        <v>0</v>
      </c>
      <c r="L21" s="108">
        <v>0</v>
      </c>
      <c r="M21" s="108">
        <v>0</v>
      </c>
      <c r="N21" s="108">
        <v>0</v>
      </c>
      <c r="O21" s="112">
        <v>0</v>
      </c>
      <c r="P21" s="108">
        <v>0</v>
      </c>
      <c r="Q21" s="108">
        <v>0</v>
      </c>
      <c r="R21" s="108">
        <v>0</v>
      </c>
      <c r="S21" s="112">
        <v>0</v>
      </c>
      <c r="T21" s="112">
        <v>0</v>
      </c>
      <c r="U21" s="108">
        <v>0</v>
      </c>
      <c r="V21" s="108">
        <v>0</v>
      </c>
      <c r="W21" s="108">
        <v>0</v>
      </c>
      <c r="X21" s="108">
        <v>0</v>
      </c>
      <c r="Y21" s="112">
        <v>0</v>
      </c>
      <c r="Z21" s="108">
        <v>0</v>
      </c>
      <c r="AA21" s="112">
        <v>0</v>
      </c>
      <c r="AB21" s="112">
        <v>0</v>
      </c>
      <c r="AC21" s="112">
        <v>0</v>
      </c>
      <c r="AD21" s="112">
        <v>0</v>
      </c>
      <c r="AE21" s="177"/>
      <c r="AG21" s="100" t="s">
        <v>150</v>
      </c>
      <c r="AH21" s="107" t="s">
        <v>242</v>
      </c>
      <c r="AI21" s="104">
        <f t="shared" si="15"/>
        <v>0</v>
      </c>
      <c r="AJ21" s="104">
        <f t="shared" si="16"/>
        <v>0</v>
      </c>
      <c r="AK21" s="105">
        <f t="shared" si="11"/>
        <v>0</v>
      </c>
      <c r="AL21" s="105">
        <f t="shared" si="23"/>
        <v>0</v>
      </c>
      <c r="AM21" s="105">
        <f t="shared" si="12"/>
        <v>0</v>
      </c>
      <c r="AN21" s="106">
        <f t="shared" si="13"/>
        <v>0</v>
      </c>
    </row>
    <row r="22" spans="2:49" ht="18" customHeight="1" x14ac:dyDescent="0.35">
      <c r="B22" s="100" t="s">
        <v>151</v>
      </c>
      <c r="C22" s="107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12">
        <v>0</v>
      </c>
      <c r="L22" s="109">
        <v>0</v>
      </c>
      <c r="M22" s="109">
        <v>0</v>
      </c>
      <c r="N22" s="109">
        <v>0</v>
      </c>
      <c r="O22" s="112">
        <v>0</v>
      </c>
      <c r="P22" s="109">
        <v>0</v>
      </c>
      <c r="Q22" s="109">
        <v>0</v>
      </c>
      <c r="R22" s="109">
        <v>0</v>
      </c>
      <c r="S22" s="112">
        <v>0</v>
      </c>
      <c r="T22" s="112">
        <v>0</v>
      </c>
      <c r="U22" s="108">
        <v>0</v>
      </c>
      <c r="V22" s="108">
        <v>0</v>
      </c>
      <c r="W22" s="108">
        <v>0</v>
      </c>
      <c r="X22" s="108">
        <v>0</v>
      </c>
      <c r="Y22" s="112">
        <v>0</v>
      </c>
      <c r="Z22" s="108">
        <v>0</v>
      </c>
      <c r="AA22" s="112">
        <v>0</v>
      </c>
      <c r="AB22" s="112">
        <v>0</v>
      </c>
      <c r="AC22" s="112">
        <v>0</v>
      </c>
      <c r="AD22" s="112">
        <v>0</v>
      </c>
      <c r="AE22" s="177"/>
      <c r="AG22" s="100" t="s">
        <v>151</v>
      </c>
      <c r="AH22" s="107" t="s">
        <v>243</v>
      </c>
      <c r="AI22" s="104">
        <f t="shared" si="15"/>
        <v>0</v>
      </c>
      <c r="AJ22" s="104">
        <f t="shared" si="16"/>
        <v>0</v>
      </c>
      <c r="AK22" s="105">
        <f t="shared" si="11"/>
        <v>0</v>
      </c>
      <c r="AL22" s="105">
        <f t="shared" si="23"/>
        <v>0</v>
      </c>
      <c r="AM22" s="105">
        <f t="shared" si="12"/>
        <v>0</v>
      </c>
      <c r="AN22" s="106">
        <f t="shared" si="13"/>
        <v>0</v>
      </c>
    </row>
    <row r="23" spans="2:49" ht="18" customHeight="1" x14ac:dyDescent="0.35">
      <c r="B23" s="114">
        <v>11414</v>
      </c>
      <c r="C23" s="107" t="s">
        <v>384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12">
        <v>0</v>
      </c>
      <c r="L23" s="108">
        <v>0</v>
      </c>
      <c r="M23" s="108">
        <v>0</v>
      </c>
      <c r="N23" s="108">
        <v>0</v>
      </c>
      <c r="O23" s="112">
        <v>0</v>
      </c>
      <c r="P23" s="108">
        <v>0</v>
      </c>
      <c r="Q23" s="108">
        <v>0</v>
      </c>
      <c r="R23" s="108">
        <v>0</v>
      </c>
      <c r="S23" s="112">
        <v>0</v>
      </c>
      <c r="T23" s="112">
        <v>0</v>
      </c>
      <c r="U23" s="108">
        <v>0</v>
      </c>
      <c r="V23" s="108">
        <v>0</v>
      </c>
      <c r="W23" s="108">
        <v>0</v>
      </c>
      <c r="X23" s="108">
        <v>0</v>
      </c>
      <c r="Y23" s="112">
        <v>0</v>
      </c>
      <c r="Z23" s="108">
        <v>0</v>
      </c>
      <c r="AA23" s="112">
        <v>0</v>
      </c>
      <c r="AB23" s="112">
        <v>0</v>
      </c>
      <c r="AC23" s="112">
        <v>0</v>
      </c>
      <c r="AD23" s="112">
        <v>0</v>
      </c>
      <c r="AE23" s="177"/>
      <c r="AG23" s="114">
        <v>11414</v>
      </c>
      <c r="AH23" s="107" t="s">
        <v>384</v>
      </c>
      <c r="AI23" s="104">
        <f t="shared" si="15"/>
        <v>0</v>
      </c>
      <c r="AJ23" s="104">
        <f t="shared" si="16"/>
        <v>0</v>
      </c>
      <c r="AK23" s="105">
        <f t="shared" si="11"/>
        <v>0</v>
      </c>
      <c r="AL23" s="105">
        <f t="shared" si="23"/>
        <v>0</v>
      </c>
      <c r="AM23" s="105">
        <f t="shared" si="12"/>
        <v>0</v>
      </c>
      <c r="AN23" s="106">
        <f t="shared" si="13"/>
        <v>0</v>
      </c>
    </row>
    <row r="24" spans="2:49" ht="18" customHeight="1" x14ac:dyDescent="0.35">
      <c r="B24" s="100" t="s">
        <v>152</v>
      </c>
      <c r="C24" s="107" t="s">
        <v>244</v>
      </c>
      <c r="D24" s="108">
        <v>984008.5</v>
      </c>
      <c r="E24" s="108">
        <v>605379</v>
      </c>
      <c r="F24" s="108">
        <v>1093978.3900000001</v>
      </c>
      <c r="G24" s="108">
        <v>1550596.9</v>
      </c>
      <c r="H24" s="108">
        <v>1198236.9000000001</v>
      </c>
      <c r="I24" s="108">
        <v>1511654.8</v>
      </c>
      <c r="J24" s="108">
        <v>719611</v>
      </c>
      <c r="K24" s="112">
        <v>1313315.3799999999</v>
      </c>
      <c r="L24" s="108">
        <v>1347575.87</v>
      </c>
      <c r="M24" s="108">
        <v>1365323</v>
      </c>
      <c r="N24" s="108">
        <v>1000567</v>
      </c>
      <c r="O24" s="112">
        <v>1258505</v>
      </c>
      <c r="P24" s="108">
        <v>1104893.9100000001</v>
      </c>
      <c r="Q24" s="108">
        <v>842781.5</v>
      </c>
      <c r="R24" s="108">
        <v>823992.16</v>
      </c>
      <c r="S24" s="112">
        <v>829851.01</v>
      </c>
      <c r="T24" s="112">
        <v>1328505.02</v>
      </c>
      <c r="U24" s="108">
        <v>1045719.11</v>
      </c>
      <c r="V24" s="108">
        <v>995340.58000000007</v>
      </c>
      <c r="W24" s="108">
        <v>917992.81</v>
      </c>
      <c r="X24" s="108">
        <v>1764816.6500000001</v>
      </c>
      <c r="Y24" s="112">
        <v>1398544.8429999999</v>
      </c>
      <c r="Z24" s="108">
        <v>957809.98</v>
      </c>
      <c r="AA24" s="112">
        <v>1430030.9062150018</v>
      </c>
      <c r="AB24" s="112">
        <v>1720453.2376402309</v>
      </c>
      <c r="AC24" s="112">
        <v>1582195.3930000002</v>
      </c>
      <c r="AD24" s="112">
        <v>1780287</v>
      </c>
      <c r="AE24" s="177"/>
      <c r="AG24" s="100" t="s">
        <v>152</v>
      </c>
      <c r="AH24" s="107" t="s">
        <v>244</v>
      </c>
      <c r="AI24" s="104">
        <f t="shared" si="15"/>
        <v>4233962.79</v>
      </c>
      <c r="AJ24" s="104">
        <f t="shared" si="16"/>
        <v>4742818.08</v>
      </c>
      <c r="AK24" s="105">
        <f t="shared" si="11"/>
        <v>4971970.87</v>
      </c>
      <c r="AL24" s="105">
        <f t="shared" si="23"/>
        <v>3601518.58</v>
      </c>
      <c r="AM24" s="105">
        <f t="shared" si="12"/>
        <v>4287557.5199999996</v>
      </c>
      <c r="AN24" s="106">
        <f t="shared" si="13"/>
        <v>5551202.3792150021</v>
      </c>
    </row>
    <row r="25" spans="2:49" ht="18" customHeight="1" x14ac:dyDescent="0.35">
      <c r="B25" s="100" t="s">
        <v>153</v>
      </c>
      <c r="C25" s="107" t="s">
        <v>245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12">
        <v>0</v>
      </c>
      <c r="L25" s="108">
        <v>0</v>
      </c>
      <c r="M25" s="108">
        <v>0</v>
      </c>
      <c r="N25" s="108">
        <v>0</v>
      </c>
      <c r="O25" s="112">
        <v>0</v>
      </c>
      <c r="P25" s="108">
        <v>0</v>
      </c>
      <c r="Q25" s="108">
        <v>0</v>
      </c>
      <c r="R25" s="108">
        <v>0</v>
      </c>
      <c r="S25" s="112">
        <v>0</v>
      </c>
      <c r="T25" s="112">
        <v>0</v>
      </c>
      <c r="U25" s="108">
        <v>0</v>
      </c>
      <c r="V25" s="108">
        <v>0</v>
      </c>
      <c r="W25" s="108">
        <v>0</v>
      </c>
      <c r="X25" s="108">
        <v>0</v>
      </c>
      <c r="Y25" s="112">
        <v>0</v>
      </c>
      <c r="Z25" s="108">
        <v>0</v>
      </c>
      <c r="AA25" s="112">
        <v>0</v>
      </c>
      <c r="AB25" s="112">
        <v>0</v>
      </c>
      <c r="AC25" s="112">
        <v>0</v>
      </c>
      <c r="AD25" s="112">
        <v>0</v>
      </c>
      <c r="AE25" s="177"/>
      <c r="AG25" s="100" t="s">
        <v>153</v>
      </c>
      <c r="AH25" s="107" t="s">
        <v>245</v>
      </c>
      <c r="AI25" s="104">
        <f t="shared" si="15"/>
        <v>0</v>
      </c>
      <c r="AJ25" s="104">
        <f t="shared" si="16"/>
        <v>0</v>
      </c>
      <c r="AK25" s="105">
        <f t="shared" si="11"/>
        <v>0</v>
      </c>
      <c r="AL25" s="105">
        <f t="shared" si="23"/>
        <v>0</v>
      </c>
      <c r="AM25" s="105">
        <f t="shared" si="12"/>
        <v>0</v>
      </c>
      <c r="AN25" s="106">
        <f t="shared" si="13"/>
        <v>0</v>
      </c>
    </row>
    <row r="26" spans="2:49" ht="18" customHeight="1" x14ac:dyDescent="0.35">
      <c r="B26" s="100" t="s">
        <v>154</v>
      </c>
      <c r="C26" s="107" t="s">
        <v>246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12">
        <v>0</v>
      </c>
      <c r="L26" s="108">
        <v>0</v>
      </c>
      <c r="M26" s="108">
        <v>0</v>
      </c>
      <c r="N26" s="108">
        <v>0</v>
      </c>
      <c r="O26" s="112">
        <v>0</v>
      </c>
      <c r="P26" s="108">
        <v>0</v>
      </c>
      <c r="Q26" s="108">
        <v>0</v>
      </c>
      <c r="R26" s="108">
        <v>0</v>
      </c>
      <c r="S26" s="112">
        <v>0</v>
      </c>
      <c r="T26" s="112">
        <v>0</v>
      </c>
      <c r="U26" s="108">
        <v>0</v>
      </c>
      <c r="V26" s="108">
        <v>0</v>
      </c>
      <c r="W26" s="108">
        <v>0</v>
      </c>
      <c r="X26" s="108">
        <v>0</v>
      </c>
      <c r="Y26" s="112">
        <v>0</v>
      </c>
      <c r="Z26" s="108">
        <v>0</v>
      </c>
      <c r="AA26" s="112">
        <v>0</v>
      </c>
      <c r="AB26" s="112">
        <v>0</v>
      </c>
      <c r="AC26" s="112">
        <v>0</v>
      </c>
      <c r="AD26" s="112">
        <v>0</v>
      </c>
      <c r="AE26" s="177"/>
      <c r="AG26" s="100" t="s">
        <v>154</v>
      </c>
      <c r="AH26" s="107" t="s">
        <v>246</v>
      </c>
      <c r="AI26" s="104">
        <f t="shared" si="15"/>
        <v>0</v>
      </c>
      <c r="AJ26" s="104">
        <f t="shared" si="16"/>
        <v>0</v>
      </c>
      <c r="AK26" s="105">
        <f t="shared" si="11"/>
        <v>0</v>
      </c>
      <c r="AL26" s="105">
        <f t="shared" si="23"/>
        <v>0</v>
      </c>
      <c r="AM26" s="105">
        <f t="shared" si="12"/>
        <v>0</v>
      </c>
      <c r="AN26" s="106">
        <f t="shared" si="13"/>
        <v>0</v>
      </c>
    </row>
    <row r="27" spans="2:49" ht="18" customHeight="1" x14ac:dyDescent="0.35">
      <c r="B27" s="100" t="s">
        <v>155</v>
      </c>
      <c r="C27" s="107" t="s">
        <v>247</v>
      </c>
      <c r="D27" s="109">
        <f>D28+D29</f>
        <v>469162.41000000003</v>
      </c>
      <c r="E27" s="109">
        <f t="shared" ref="E27:K27" si="34">E28+E29</f>
        <v>535552</v>
      </c>
      <c r="F27" s="109">
        <f t="shared" si="34"/>
        <v>664277.94771118648</v>
      </c>
      <c r="G27" s="109">
        <f t="shared" si="34"/>
        <v>713920.8</v>
      </c>
      <c r="H27" s="109">
        <f t="shared" si="34"/>
        <v>495265.19999999995</v>
      </c>
      <c r="I27" s="109">
        <f t="shared" si="34"/>
        <v>354841.59999999998</v>
      </c>
      <c r="J27" s="109">
        <f t="shared" si="34"/>
        <v>368637.00745044701</v>
      </c>
      <c r="K27" s="113">
        <f t="shared" si="34"/>
        <v>663914.67000000004</v>
      </c>
      <c r="L27" s="109">
        <f t="shared" ref="L27:O27" si="35">L28+L29</f>
        <v>595407.1</v>
      </c>
      <c r="M27" s="109">
        <f t="shared" si="35"/>
        <v>401725</v>
      </c>
      <c r="N27" s="109">
        <f>N28+N29</f>
        <v>367764</v>
      </c>
      <c r="O27" s="113">
        <f t="shared" si="35"/>
        <v>660594</v>
      </c>
      <c r="P27" s="109">
        <f t="shared" ref="P27:Q27" si="36">P28+P29</f>
        <v>637726.89999999991</v>
      </c>
      <c r="Q27" s="109">
        <f t="shared" si="36"/>
        <v>741133.6</v>
      </c>
      <c r="R27" s="109">
        <f>R28+R29</f>
        <v>529668.31238300004</v>
      </c>
      <c r="S27" s="113">
        <f t="shared" ref="S27:T27" si="37">S28+S29</f>
        <v>594147.45200000005</v>
      </c>
      <c r="T27" s="113">
        <f t="shared" si="37"/>
        <v>596523.09000000008</v>
      </c>
      <c r="U27" s="109">
        <f t="shared" ref="U27:V27" si="38">U28+U29</f>
        <v>419987.73</v>
      </c>
      <c r="V27" s="109">
        <f t="shared" si="38"/>
        <v>236213.40999999997</v>
      </c>
      <c r="W27" s="109">
        <f t="shared" ref="W27:AD27" si="39">W28+W29</f>
        <v>534481.75</v>
      </c>
      <c r="X27" s="109">
        <f t="shared" si="39"/>
        <v>447454.68000000005</v>
      </c>
      <c r="Y27" s="113">
        <f t="shared" si="39"/>
        <v>534350.9</v>
      </c>
      <c r="Z27" s="113">
        <f t="shared" si="39"/>
        <v>850101.37300000002</v>
      </c>
      <c r="AA27" s="113">
        <f t="shared" si="39"/>
        <v>945939.92497570929</v>
      </c>
      <c r="AB27" s="113">
        <f t="shared" si="39"/>
        <v>1075371.8605729514</v>
      </c>
      <c r="AC27" s="113">
        <f t="shared" si="39"/>
        <v>1061543.0412285626</v>
      </c>
      <c r="AD27" s="113">
        <f t="shared" si="39"/>
        <v>1127518.3</v>
      </c>
      <c r="AE27" s="148"/>
      <c r="AG27" s="100" t="s">
        <v>155</v>
      </c>
      <c r="AH27" s="107" t="s">
        <v>247</v>
      </c>
      <c r="AI27" s="104">
        <f t="shared" si="15"/>
        <v>2382913.1577111864</v>
      </c>
      <c r="AJ27" s="104">
        <f t="shared" si="16"/>
        <v>1882658.4774504472</v>
      </c>
      <c r="AK27" s="105">
        <f t="shared" si="11"/>
        <v>2025490.1</v>
      </c>
      <c r="AL27" s="105">
        <f t="shared" si="23"/>
        <v>2502676.2643830003</v>
      </c>
      <c r="AM27" s="105">
        <f t="shared" si="12"/>
        <v>1787205.98</v>
      </c>
      <c r="AN27" s="106">
        <f t="shared" si="13"/>
        <v>2777846.8779757097</v>
      </c>
    </row>
    <row r="28" spans="2:49" ht="18" customHeight="1" x14ac:dyDescent="0.35">
      <c r="B28" s="100" t="s">
        <v>156</v>
      </c>
      <c r="C28" s="115" t="s">
        <v>248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3">
        <v>0</v>
      </c>
      <c r="L28" s="109">
        <v>0</v>
      </c>
      <c r="M28" s="109">
        <v>0</v>
      </c>
      <c r="N28" s="109">
        <v>0</v>
      </c>
      <c r="O28" s="113">
        <v>0</v>
      </c>
      <c r="P28" s="109">
        <v>0</v>
      </c>
      <c r="Q28" s="109">
        <v>0</v>
      </c>
      <c r="R28" s="109">
        <v>0</v>
      </c>
      <c r="S28" s="113">
        <v>0</v>
      </c>
      <c r="T28" s="113">
        <v>0</v>
      </c>
      <c r="U28" s="109">
        <v>0</v>
      </c>
      <c r="V28" s="109">
        <v>0</v>
      </c>
      <c r="W28" s="109">
        <v>0</v>
      </c>
      <c r="X28" s="109">
        <v>0</v>
      </c>
      <c r="Y28" s="113">
        <v>0</v>
      </c>
      <c r="Z28" s="109">
        <v>0</v>
      </c>
      <c r="AA28" s="113">
        <v>0</v>
      </c>
      <c r="AB28" s="113">
        <v>0</v>
      </c>
      <c r="AC28" s="113">
        <v>0</v>
      </c>
      <c r="AD28" s="113">
        <v>0</v>
      </c>
      <c r="AE28" s="148"/>
      <c r="AG28" s="100" t="s">
        <v>156</v>
      </c>
      <c r="AH28" s="107" t="s">
        <v>248</v>
      </c>
      <c r="AI28" s="104">
        <f t="shared" si="15"/>
        <v>0</v>
      </c>
      <c r="AJ28" s="104">
        <f t="shared" si="16"/>
        <v>0</v>
      </c>
      <c r="AK28" s="105">
        <f t="shared" si="11"/>
        <v>0</v>
      </c>
      <c r="AL28" s="105">
        <f t="shared" si="23"/>
        <v>0</v>
      </c>
      <c r="AM28" s="105">
        <f t="shared" si="12"/>
        <v>0</v>
      </c>
      <c r="AN28" s="106">
        <f t="shared" si="13"/>
        <v>0</v>
      </c>
    </row>
    <row r="29" spans="2:49" ht="18" customHeight="1" x14ac:dyDescent="0.35">
      <c r="B29" s="100" t="s">
        <v>157</v>
      </c>
      <c r="C29" s="115" t="s">
        <v>249</v>
      </c>
      <c r="D29" s="109">
        <v>469162.41000000003</v>
      </c>
      <c r="E29" s="109">
        <v>535552</v>
      </c>
      <c r="F29" s="109">
        <v>664277.94771118648</v>
      </c>
      <c r="G29" s="109">
        <v>713920.8</v>
      </c>
      <c r="H29" s="109">
        <v>495265.19999999995</v>
      </c>
      <c r="I29" s="109">
        <v>354841.59999999998</v>
      </c>
      <c r="J29" s="109">
        <v>368637.00745044701</v>
      </c>
      <c r="K29" s="113">
        <v>663914.67000000004</v>
      </c>
      <c r="L29" s="109">
        <v>595407.1</v>
      </c>
      <c r="M29" s="109">
        <v>401725</v>
      </c>
      <c r="N29" s="109">
        <v>367764</v>
      </c>
      <c r="O29" s="113">
        <v>660594</v>
      </c>
      <c r="P29" s="109">
        <v>637726.89999999991</v>
      </c>
      <c r="Q29" s="109">
        <v>741133.6</v>
      </c>
      <c r="R29" s="109">
        <v>529668.31238300004</v>
      </c>
      <c r="S29" s="113">
        <v>594147.45200000005</v>
      </c>
      <c r="T29" s="113">
        <v>596523.09000000008</v>
      </c>
      <c r="U29" s="109">
        <v>419987.73</v>
      </c>
      <c r="V29" s="109">
        <v>236213.40999999997</v>
      </c>
      <c r="W29" s="109">
        <v>534481.75</v>
      </c>
      <c r="X29" s="109">
        <v>447454.68000000005</v>
      </c>
      <c r="Y29" s="113">
        <v>534350.9</v>
      </c>
      <c r="Z29" s="109">
        <v>850101.37300000002</v>
      </c>
      <c r="AA29" s="113">
        <v>945939.92497570929</v>
      </c>
      <c r="AB29" s="113">
        <v>1075371.8605729514</v>
      </c>
      <c r="AC29" s="113">
        <v>1061543.0412285626</v>
      </c>
      <c r="AD29" s="113">
        <v>1127518.3</v>
      </c>
      <c r="AE29" s="148"/>
      <c r="AG29" s="100" t="s">
        <v>157</v>
      </c>
      <c r="AH29" s="107" t="s">
        <v>249</v>
      </c>
      <c r="AI29" s="104">
        <f t="shared" si="15"/>
        <v>2382913.1577111864</v>
      </c>
      <c r="AJ29" s="104">
        <f t="shared" si="16"/>
        <v>1882658.4774504472</v>
      </c>
      <c r="AK29" s="105">
        <f>L29+M29+N29+O29</f>
        <v>2025490.1</v>
      </c>
      <c r="AL29" s="105">
        <f t="shared" si="23"/>
        <v>2502676.2643830003</v>
      </c>
      <c r="AM29" s="105">
        <f t="shared" si="12"/>
        <v>1787205.98</v>
      </c>
      <c r="AN29" s="106">
        <f t="shared" si="13"/>
        <v>2777846.8779757097</v>
      </c>
    </row>
    <row r="30" spans="2:49" ht="18" customHeight="1" x14ac:dyDescent="0.35">
      <c r="B30" s="100" t="s">
        <v>158</v>
      </c>
      <c r="C30" s="107" t="s">
        <v>250</v>
      </c>
      <c r="D30" s="109">
        <v>236905</v>
      </c>
      <c r="E30" s="109">
        <v>223317</v>
      </c>
      <c r="F30" s="109">
        <v>303058.12762220966</v>
      </c>
      <c r="G30" s="109">
        <v>217308.7</v>
      </c>
      <c r="H30" s="109">
        <v>251952</v>
      </c>
      <c r="I30" s="109">
        <v>291712</v>
      </c>
      <c r="J30" s="109">
        <v>233559.30799847993</v>
      </c>
      <c r="K30" s="113">
        <v>282216</v>
      </c>
      <c r="L30" s="109">
        <v>290537.99</v>
      </c>
      <c r="M30" s="109">
        <v>213153</v>
      </c>
      <c r="N30" s="109">
        <v>306416</v>
      </c>
      <c r="O30" s="113">
        <v>348069</v>
      </c>
      <c r="P30" s="109">
        <v>216368.81</v>
      </c>
      <c r="Q30" s="109">
        <v>278712</v>
      </c>
      <c r="R30" s="109">
        <v>161143.43466900001</v>
      </c>
      <c r="S30" s="113">
        <v>225639.77000000002</v>
      </c>
      <c r="T30" s="113">
        <v>242619.01</v>
      </c>
      <c r="U30" s="109">
        <v>255565.18000000002</v>
      </c>
      <c r="V30" s="109">
        <v>212414.37</v>
      </c>
      <c r="W30" s="109">
        <v>968154.60000000009</v>
      </c>
      <c r="X30" s="109">
        <v>318339.81</v>
      </c>
      <c r="Y30" s="113">
        <v>467663</v>
      </c>
      <c r="Z30" s="109">
        <v>719688.52</v>
      </c>
      <c r="AA30" s="113">
        <v>1669406.9716951442</v>
      </c>
      <c r="AB30" s="113">
        <v>770030.5</v>
      </c>
      <c r="AC30" s="113">
        <v>1040240.213135596</v>
      </c>
      <c r="AD30" s="113">
        <v>1352798.8</v>
      </c>
      <c r="AE30" s="148"/>
      <c r="AG30" s="100" t="s">
        <v>158</v>
      </c>
      <c r="AH30" s="107" t="s">
        <v>250</v>
      </c>
      <c r="AI30" s="104">
        <f t="shared" si="15"/>
        <v>980588.82762220968</v>
      </c>
      <c r="AJ30" s="104">
        <f t="shared" si="16"/>
        <v>1059439.3079984798</v>
      </c>
      <c r="AK30" s="105">
        <f t="shared" si="11"/>
        <v>1158175.99</v>
      </c>
      <c r="AL30" s="105">
        <f t="shared" si="23"/>
        <v>881864.01466900005</v>
      </c>
      <c r="AM30" s="105">
        <f t="shared" si="12"/>
        <v>1678753.1600000001</v>
      </c>
      <c r="AN30" s="106">
        <f t="shared" si="13"/>
        <v>3175098.3016951443</v>
      </c>
    </row>
    <row r="31" spans="2:49" s="3" customFormat="1" ht="18" customHeight="1" x14ac:dyDescent="0.35">
      <c r="B31" s="100" t="s">
        <v>159</v>
      </c>
      <c r="C31" s="101" t="s">
        <v>251</v>
      </c>
      <c r="D31" s="102">
        <f>SUM(D32:D37)</f>
        <v>271995.21999999997</v>
      </c>
      <c r="E31" s="102">
        <f t="shared" ref="E31:K31" si="40">SUM(E32:E37)</f>
        <v>398507</v>
      </c>
      <c r="F31" s="102">
        <f t="shared" si="40"/>
        <v>225961.71199999997</v>
      </c>
      <c r="G31" s="102">
        <f t="shared" si="40"/>
        <v>103098.5</v>
      </c>
      <c r="H31" s="102">
        <f t="shared" si="40"/>
        <v>292691</v>
      </c>
      <c r="I31" s="102">
        <f t="shared" si="40"/>
        <v>220741.60000000003</v>
      </c>
      <c r="J31" s="102">
        <f t="shared" si="40"/>
        <v>232796</v>
      </c>
      <c r="K31" s="103">
        <f t="shared" si="40"/>
        <v>350823.00000000006</v>
      </c>
      <c r="L31" s="102">
        <f t="shared" ref="L31:N31" si="41">SUM(L32:L37)</f>
        <v>274828.79999999999</v>
      </c>
      <c r="M31" s="102">
        <f t="shared" si="41"/>
        <v>368557</v>
      </c>
      <c r="N31" s="102">
        <f t="shared" si="41"/>
        <v>168302</v>
      </c>
      <c r="O31" s="103">
        <f>SUM(O32:O37)</f>
        <v>212209</v>
      </c>
      <c r="P31" s="102">
        <f t="shared" ref="P31:R31" si="42">SUM(P32:P37)</f>
        <v>295207.89999999997</v>
      </c>
      <c r="Q31" s="102">
        <f t="shared" si="42"/>
        <v>245460.2</v>
      </c>
      <c r="R31" s="102">
        <f t="shared" si="42"/>
        <v>266633.81120000005</v>
      </c>
      <c r="S31" s="103">
        <f>SUM(S32:S37)</f>
        <v>277552.61399999994</v>
      </c>
      <c r="T31" s="103">
        <f>SUM(T32:T37)</f>
        <v>205310.49</v>
      </c>
      <c r="U31" s="102">
        <f>SUM(U32:U37)</f>
        <v>205611.13</v>
      </c>
      <c r="V31" s="102">
        <f>SUM(V32:V37)</f>
        <v>200148.41</v>
      </c>
      <c r="W31" s="102">
        <f>SUM(W32:W37)</f>
        <v>594231.4</v>
      </c>
      <c r="X31" s="102">
        <f t="shared" ref="X31:AD31" si="43">SUM(X32:X37)</f>
        <v>536313.84</v>
      </c>
      <c r="Y31" s="102">
        <f t="shared" si="43"/>
        <v>540912.25</v>
      </c>
      <c r="Z31" s="102">
        <f t="shared" si="43"/>
        <v>558978.79</v>
      </c>
      <c r="AA31" s="103">
        <f t="shared" si="43"/>
        <v>958349.09969200008</v>
      </c>
      <c r="AB31" s="103">
        <f t="shared" si="43"/>
        <v>600957</v>
      </c>
      <c r="AC31" s="103">
        <f t="shared" si="43"/>
        <v>693628.31</v>
      </c>
      <c r="AD31" s="103">
        <f t="shared" si="43"/>
        <v>805042</v>
      </c>
      <c r="AE31" s="175"/>
      <c r="AF31" s="81"/>
      <c r="AG31" s="100" t="s">
        <v>159</v>
      </c>
      <c r="AH31" s="101" t="s">
        <v>251</v>
      </c>
      <c r="AI31" s="104">
        <f t="shared" si="15"/>
        <v>999562.43199999991</v>
      </c>
      <c r="AJ31" s="104">
        <f t="shared" si="16"/>
        <v>1097051.6000000001</v>
      </c>
      <c r="AK31" s="105">
        <f t="shared" si="11"/>
        <v>1023896.8</v>
      </c>
      <c r="AL31" s="105">
        <f t="shared" si="23"/>
        <v>1084854.5252</v>
      </c>
      <c r="AM31" s="105">
        <f t="shared" si="12"/>
        <v>1205301.4300000002</v>
      </c>
      <c r="AN31" s="106">
        <f t="shared" si="13"/>
        <v>2594553.979692</v>
      </c>
      <c r="AO31" s="81"/>
      <c r="AP31" s="53"/>
      <c r="AQ31" s="53"/>
      <c r="AR31" s="53"/>
      <c r="AS31" s="53"/>
      <c r="AT31" s="8"/>
      <c r="AU31" s="8"/>
      <c r="AV31" s="8"/>
      <c r="AW31" s="8"/>
    </row>
    <row r="32" spans="2:49" ht="18" customHeight="1" x14ac:dyDescent="0.35">
      <c r="B32" s="100" t="s">
        <v>160</v>
      </c>
      <c r="C32" s="107" t="s">
        <v>252</v>
      </c>
      <c r="D32" s="109">
        <v>266427.84999999998</v>
      </c>
      <c r="E32" s="109">
        <v>379867</v>
      </c>
      <c r="F32" s="109">
        <v>223919.02199999997</v>
      </c>
      <c r="G32" s="109">
        <v>100360</v>
      </c>
      <c r="H32" s="109">
        <v>282452</v>
      </c>
      <c r="I32" s="109">
        <v>214917.50000000003</v>
      </c>
      <c r="J32" s="109">
        <v>225717</v>
      </c>
      <c r="K32" s="113">
        <v>336142.30000000005</v>
      </c>
      <c r="L32" s="109">
        <v>265170.5</v>
      </c>
      <c r="M32" s="109">
        <v>354564</v>
      </c>
      <c r="N32" s="109">
        <v>160301</v>
      </c>
      <c r="O32" s="113">
        <v>198809</v>
      </c>
      <c r="P32" s="109">
        <v>290061.59999999998</v>
      </c>
      <c r="Q32" s="109">
        <v>242637.2</v>
      </c>
      <c r="R32" s="109">
        <v>263620.28000000003</v>
      </c>
      <c r="S32" s="113">
        <v>273694.94999999995</v>
      </c>
      <c r="T32" s="113">
        <v>200493.49</v>
      </c>
      <c r="U32" s="109">
        <v>201133.13</v>
      </c>
      <c r="V32" s="109">
        <v>195954.41</v>
      </c>
      <c r="W32" s="109">
        <v>584277.5</v>
      </c>
      <c r="X32" s="109">
        <v>427476</v>
      </c>
      <c r="Y32" s="113">
        <v>520430</v>
      </c>
      <c r="Z32" s="109">
        <v>540739.79</v>
      </c>
      <c r="AA32" s="113">
        <v>691489.55409200001</v>
      </c>
      <c r="AB32" s="113">
        <v>566017</v>
      </c>
      <c r="AC32" s="113">
        <v>672399</v>
      </c>
      <c r="AD32" s="113">
        <v>786752</v>
      </c>
      <c r="AE32" s="148"/>
      <c r="AG32" s="100" t="s">
        <v>160</v>
      </c>
      <c r="AH32" s="107" t="s">
        <v>252</v>
      </c>
      <c r="AI32" s="104">
        <f t="shared" si="15"/>
        <v>970573.87199999997</v>
      </c>
      <c r="AJ32" s="104">
        <f t="shared" si="16"/>
        <v>1059228.8</v>
      </c>
      <c r="AK32" s="105">
        <f t="shared" si="11"/>
        <v>978844.5</v>
      </c>
      <c r="AL32" s="105">
        <f t="shared" si="23"/>
        <v>1070014.03</v>
      </c>
      <c r="AM32" s="105">
        <f t="shared" si="12"/>
        <v>1181858.53</v>
      </c>
      <c r="AN32" s="106">
        <f t="shared" si="13"/>
        <v>2180135.3440920003</v>
      </c>
    </row>
    <row r="33" spans="2:40" ht="18" customHeight="1" x14ac:dyDescent="0.35">
      <c r="B33" s="100" t="s">
        <v>161</v>
      </c>
      <c r="C33" s="107" t="s">
        <v>253</v>
      </c>
      <c r="D33" s="108">
        <v>5567.37</v>
      </c>
      <c r="E33" s="108">
        <v>18640</v>
      </c>
      <c r="F33" s="108">
        <v>2042.69</v>
      </c>
      <c r="G33" s="108">
        <v>2738.5</v>
      </c>
      <c r="H33" s="108">
        <v>10239</v>
      </c>
      <c r="I33" s="108">
        <v>5824.1</v>
      </c>
      <c r="J33" s="108">
        <v>7079</v>
      </c>
      <c r="K33" s="112">
        <v>14680.7</v>
      </c>
      <c r="L33" s="108">
        <v>9658.2999999999993</v>
      </c>
      <c r="M33" s="108">
        <v>13993</v>
      </c>
      <c r="N33" s="108">
        <v>8001</v>
      </c>
      <c r="O33" s="112">
        <v>13400</v>
      </c>
      <c r="P33" s="108">
        <v>5146.3</v>
      </c>
      <c r="Q33" s="108">
        <v>2823</v>
      </c>
      <c r="R33" s="108">
        <v>3013.5312000000004</v>
      </c>
      <c r="S33" s="112">
        <v>3857.6640000000002</v>
      </c>
      <c r="T33" s="112">
        <v>4817</v>
      </c>
      <c r="U33" s="108">
        <v>4478</v>
      </c>
      <c r="V33" s="108">
        <v>4194</v>
      </c>
      <c r="W33" s="108">
        <v>9953.9</v>
      </c>
      <c r="X33" s="108">
        <v>108837.84</v>
      </c>
      <c r="Y33" s="112">
        <v>20482.25</v>
      </c>
      <c r="Z33" s="108">
        <v>18239</v>
      </c>
      <c r="AA33" s="112">
        <v>266859.54560000001</v>
      </c>
      <c r="AB33" s="112">
        <v>34940</v>
      </c>
      <c r="AC33" s="112">
        <v>21229.31</v>
      </c>
      <c r="AD33" s="112">
        <v>18290</v>
      </c>
      <c r="AE33" s="177"/>
      <c r="AG33" s="100" t="s">
        <v>161</v>
      </c>
      <c r="AH33" s="107" t="s">
        <v>253</v>
      </c>
      <c r="AI33" s="104">
        <f t="shared" si="15"/>
        <v>28988.559999999998</v>
      </c>
      <c r="AJ33" s="104">
        <f t="shared" si="16"/>
        <v>37822.800000000003</v>
      </c>
      <c r="AK33" s="105">
        <f t="shared" si="11"/>
        <v>45052.3</v>
      </c>
      <c r="AL33" s="105">
        <f t="shared" si="23"/>
        <v>14840.495200000001</v>
      </c>
      <c r="AM33" s="105">
        <f t="shared" si="12"/>
        <v>23442.9</v>
      </c>
      <c r="AN33" s="106">
        <f t="shared" si="13"/>
        <v>414418.63560000004</v>
      </c>
    </row>
    <row r="34" spans="2:40" ht="18" customHeight="1" x14ac:dyDescent="0.35">
      <c r="B34" s="100" t="s">
        <v>162</v>
      </c>
      <c r="C34" s="107" t="s">
        <v>254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12">
        <v>0</v>
      </c>
      <c r="L34" s="108">
        <v>0</v>
      </c>
      <c r="M34" s="108">
        <v>0</v>
      </c>
      <c r="N34" s="108">
        <v>0</v>
      </c>
      <c r="O34" s="112">
        <v>0</v>
      </c>
      <c r="P34" s="108">
        <v>0</v>
      </c>
      <c r="Q34" s="108">
        <v>0</v>
      </c>
      <c r="R34" s="108">
        <v>0</v>
      </c>
      <c r="S34" s="112">
        <v>0</v>
      </c>
      <c r="T34" s="112">
        <v>0</v>
      </c>
      <c r="U34" s="108">
        <v>0</v>
      </c>
      <c r="V34" s="108">
        <v>0</v>
      </c>
      <c r="W34" s="108">
        <v>0</v>
      </c>
      <c r="X34" s="108">
        <v>0</v>
      </c>
      <c r="Y34" s="112">
        <v>0</v>
      </c>
      <c r="Z34" s="108">
        <v>0</v>
      </c>
      <c r="AA34" s="112">
        <v>0</v>
      </c>
      <c r="AB34" s="112">
        <v>0</v>
      </c>
      <c r="AC34" s="112">
        <v>0</v>
      </c>
      <c r="AD34" s="112">
        <v>0</v>
      </c>
      <c r="AE34" s="177"/>
      <c r="AG34" s="100" t="s">
        <v>162</v>
      </c>
      <c r="AH34" s="107" t="s">
        <v>254</v>
      </c>
      <c r="AI34" s="104">
        <f t="shared" si="15"/>
        <v>0</v>
      </c>
      <c r="AJ34" s="104">
        <f t="shared" si="16"/>
        <v>0</v>
      </c>
      <c r="AK34" s="105">
        <f t="shared" si="11"/>
        <v>0</v>
      </c>
      <c r="AL34" s="105">
        <f t="shared" si="23"/>
        <v>0</v>
      </c>
      <c r="AM34" s="105">
        <f t="shared" si="12"/>
        <v>0</v>
      </c>
      <c r="AN34" s="106">
        <f t="shared" si="13"/>
        <v>0</v>
      </c>
    </row>
    <row r="35" spans="2:40" ht="18" customHeight="1" x14ac:dyDescent="0.35">
      <c r="B35" s="100" t="s">
        <v>163</v>
      </c>
      <c r="C35" s="107" t="s">
        <v>255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12">
        <v>0</v>
      </c>
      <c r="L35" s="108">
        <v>0</v>
      </c>
      <c r="M35" s="108">
        <v>0</v>
      </c>
      <c r="N35" s="108">
        <v>0</v>
      </c>
      <c r="O35" s="112">
        <v>0</v>
      </c>
      <c r="P35" s="108">
        <v>0</v>
      </c>
      <c r="Q35" s="108">
        <v>0</v>
      </c>
      <c r="R35" s="108">
        <v>0</v>
      </c>
      <c r="S35" s="112">
        <v>0</v>
      </c>
      <c r="T35" s="112">
        <v>0</v>
      </c>
      <c r="U35" s="108">
        <v>0</v>
      </c>
      <c r="V35" s="108">
        <v>0</v>
      </c>
      <c r="W35" s="108">
        <v>0</v>
      </c>
      <c r="X35" s="108">
        <v>0</v>
      </c>
      <c r="Y35" s="112">
        <v>0</v>
      </c>
      <c r="Z35" s="108">
        <v>0</v>
      </c>
      <c r="AA35" s="112">
        <v>0</v>
      </c>
      <c r="AB35" s="112">
        <v>0</v>
      </c>
      <c r="AC35" s="112">
        <v>0</v>
      </c>
      <c r="AD35" s="112">
        <v>0</v>
      </c>
      <c r="AE35" s="177"/>
      <c r="AG35" s="100" t="s">
        <v>163</v>
      </c>
      <c r="AH35" s="107" t="s">
        <v>255</v>
      </c>
      <c r="AI35" s="104">
        <f t="shared" si="15"/>
        <v>0</v>
      </c>
      <c r="AJ35" s="104">
        <f t="shared" si="16"/>
        <v>0</v>
      </c>
      <c r="AK35" s="105">
        <f t="shared" si="11"/>
        <v>0</v>
      </c>
      <c r="AL35" s="105">
        <f t="shared" si="23"/>
        <v>0</v>
      </c>
      <c r="AM35" s="105">
        <f t="shared" si="12"/>
        <v>0</v>
      </c>
      <c r="AN35" s="106">
        <f t="shared" si="13"/>
        <v>0</v>
      </c>
    </row>
    <row r="36" spans="2:40" ht="18" customHeight="1" x14ac:dyDescent="0.35">
      <c r="B36" s="100" t="s">
        <v>164</v>
      </c>
      <c r="C36" s="107" t="s">
        <v>256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12">
        <v>0</v>
      </c>
      <c r="L36" s="108">
        <v>0</v>
      </c>
      <c r="M36" s="108">
        <v>0</v>
      </c>
      <c r="N36" s="108">
        <v>0</v>
      </c>
      <c r="O36" s="112">
        <v>0</v>
      </c>
      <c r="P36" s="108">
        <v>0</v>
      </c>
      <c r="Q36" s="108">
        <v>0</v>
      </c>
      <c r="R36" s="108">
        <v>0</v>
      </c>
      <c r="S36" s="112">
        <v>0</v>
      </c>
      <c r="T36" s="112">
        <v>0</v>
      </c>
      <c r="U36" s="108">
        <v>0</v>
      </c>
      <c r="V36" s="108">
        <v>0</v>
      </c>
      <c r="W36" s="108">
        <v>0</v>
      </c>
      <c r="X36" s="108">
        <v>0</v>
      </c>
      <c r="Y36" s="112">
        <v>0</v>
      </c>
      <c r="Z36" s="108">
        <v>0</v>
      </c>
      <c r="AA36" s="112">
        <v>0</v>
      </c>
      <c r="AB36" s="112">
        <v>0</v>
      </c>
      <c r="AC36" s="112">
        <v>0</v>
      </c>
      <c r="AD36" s="112">
        <v>0</v>
      </c>
      <c r="AE36" s="177"/>
      <c r="AG36" s="100" t="s">
        <v>164</v>
      </c>
      <c r="AH36" s="107" t="s">
        <v>256</v>
      </c>
      <c r="AI36" s="104">
        <f t="shared" si="15"/>
        <v>0</v>
      </c>
      <c r="AJ36" s="104">
        <f t="shared" si="16"/>
        <v>0</v>
      </c>
      <c r="AK36" s="105">
        <f t="shared" si="11"/>
        <v>0</v>
      </c>
      <c r="AL36" s="105">
        <f t="shared" si="23"/>
        <v>0</v>
      </c>
      <c r="AM36" s="105">
        <f t="shared" si="12"/>
        <v>0</v>
      </c>
      <c r="AN36" s="106">
        <f t="shared" si="13"/>
        <v>0</v>
      </c>
    </row>
    <row r="37" spans="2:40" ht="18" customHeight="1" x14ac:dyDescent="0.35">
      <c r="B37" s="100" t="s">
        <v>165</v>
      </c>
      <c r="C37" s="107" t="s">
        <v>257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12">
        <v>0</v>
      </c>
      <c r="L37" s="108">
        <v>0</v>
      </c>
      <c r="M37" s="108">
        <v>0</v>
      </c>
      <c r="N37" s="108">
        <v>0</v>
      </c>
      <c r="O37" s="112">
        <v>0</v>
      </c>
      <c r="P37" s="108">
        <v>0</v>
      </c>
      <c r="Q37" s="108">
        <v>0</v>
      </c>
      <c r="R37" s="108">
        <v>0</v>
      </c>
      <c r="S37" s="112">
        <v>0</v>
      </c>
      <c r="T37" s="112">
        <v>0</v>
      </c>
      <c r="U37" s="108">
        <v>0</v>
      </c>
      <c r="V37" s="108">
        <v>0</v>
      </c>
      <c r="W37" s="108">
        <v>0</v>
      </c>
      <c r="X37" s="108">
        <v>0</v>
      </c>
      <c r="Y37" s="112">
        <v>0</v>
      </c>
      <c r="Z37" s="108">
        <v>0</v>
      </c>
      <c r="AA37" s="112">
        <v>0</v>
      </c>
      <c r="AB37" s="112">
        <v>0</v>
      </c>
      <c r="AC37" s="112">
        <v>0</v>
      </c>
      <c r="AD37" s="112">
        <v>0</v>
      </c>
      <c r="AE37" s="177"/>
      <c r="AG37" s="100" t="s">
        <v>165</v>
      </c>
      <c r="AH37" s="107" t="s">
        <v>257</v>
      </c>
      <c r="AI37" s="104">
        <f t="shared" si="15"/>
        <v>0</v>
      </c>
      <c r="AJ37" s="104">
        <f t="shared" si="16"/>
        <v>0</v>
      </c>
      <c r="AK37" s="105">
        <f t="shared" si="11"/>
        <v>0</v>
      </c>
      <c r="AL37" s="105">
        <f t="shared" si="23"/>
        <v>0</v>
      </c>
      <c r="AM37" s="105">
        <f t="shared" si="12"/>
        <v>0</v>
      </c>
      <c r="AN37" s="106">
        <f t="shared" si="13"/>
        <v>0</v>
      </c>
    </row>
    <row r="38" spans="2:40" ht="18" customHeight="1" x14ac:dyDescent="0.35">
      <c r="B38" s="100" t="s">
        <v>166</v>
      </c>
      <c r="C38" s="101" t="s">
        <v>258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12">
        <v>0</v>
      </c>
      <c r="L38" s="108">
        <v>0</v>
      </c>
      <c r="M38" s="108">
        <v>0</v>
      </c>
      <c r="N38" s="108">
        <v>0</v>
      </c>
      <c r="O38" s="112">
        <v>0</v>
      </c>
      <c r="P38" s="108">
        <v>0</v>
      </c>
      <c r="Q38" s="108">
        <v>0</v>
      </c>
      <c r="R38" s="108">
        <v>0</v>
      </c>
      <c r="S38" s="112">
        <v>0</v>
      </c>
      <c r="T38" s="112">
        <v>0</v>
      </c>
      <c r="U38" s="108">
        <v>0</v>
      </c>
      <c r="V38" s="108">
        <v>0</v>
      </c>
      <c r="W38" s="108">
        <v>0</v>
      </c>
      <c r="X38" s="108">
        <v>0</v>
      </c>
      <c r="Y38" s="112">
        <v>0</v>
      </c>
      <c r="Z38" s="108">
        <v>0</v>
      </c>
      <c r="AA38" s="112">
        <v>0</v>
      </c>
      <c r="AB38" s="112">
        <v>0</v>
      </c>
      <c r="AC38" s="112">
        <v>0</v>
      </c>
      <c r="AD38" s="112">
        <v>0</v>
      </c>
      <c r="AE38" s="177"/>
      <c r="AG38" s="100" t="s">
        <v>166</v>
      </c>
      <c r="AH38" s="101" t="s">
        <v>258</v>
      </c>
      <c r="AI38" s="104">
        <f t="shared" si="15"/>
        <v>0</v>
      </c>
      <c r="AJ38" s="104">
        <f t="shared" si="16"/>
        <v>0</v>
      </c>
      <c r="AK38" s="105">
        <f t="shared" si="11"/>
        <v>0</v>
      </c>
      <c r="AL38" s="105">
        <f t="shared" si="23"/>
        <v>0</v>
      </c>
      <c r="AM38" s="105">
        <f t="shared" si="12"/>
        <v>0</v>
      </c>
      <c r="AN38" s="106">
        <f t="shared" si="13"/>
        <v>0</v>
      </c>
    </row>
    <row r="39" spans="2:40" ht="18" customHeight="1" x14ac:dyDescent="0.35">
      <c r="B39" s="94" t="s">
        <v>167</v>
      </c>
      <c r="C39" s="95" t="s">
        <v>206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7">
        <v>0</v>
      </c>
      <c r="L39" s="116">
        <v>0</v>
      </c>
      <c r="M39" s="116">
        <v>0</v>
      </c>
      <c r="N39" s="116">
        <v>0</v>
      </c>
      <c r="O39" s="117">
        <v>0</v>
      </c>
      <c r="P39" s="116">
        <v>0</v>
      </c>
      <c r="Q39" s="116">
        <v>0</v>
      </c>
      <c r="R39" s="116">
        <v>0</v>
      </c>
      <c r="S39" s="117">
        <v>0</v>
      </c>
      <c r="T39" s="117">
        <v>0</v>
      </c>
      <c r="U39" s="116">
        <v>0</v>
      </c>
      <c r="V39" s="116">
        <v>0</v>
      </c>
      <c r="W39" s="116">
        <v>0</v>
      </c>
      <c r="X39" s="116">
        <v>0</v>
      </c>
      <c r="Y39" s="117">
        <v>0</v>
      </c>
      <c r="Z39" s="116">
        <v>0</v>
      </c>
      <c r="AA39" s="117">
        <v>0</v>
      </c>
      <c r="AB39" s="117">
        <v>0</v>
      </c>
      <c r="AC39" s="117">
        <v>0</v>
      </c>
      <c r="AD39" s="117">
        <v>0</v>
      </c>
      <c r="AE39" s="178"/>
      <c r="AG39" s="94" t="s">
        <v>167</v>
      </c>
      <c r="AH39" s="95" t="s">
        <v>206</v>
      </c>
      <c r="AI39" s="90">
        <f t="shared" si="15"/>
        <v>0</v>
      </c>
      <c r="AJ39" s="90">
        <f t="shared" si="16"/>
        <v>0</v>
      </c>
      <c r="AK39" s="91">
        <f t="shared" si="11"/>
        <v>0</v>
      </c>
      <c r="AL39" s="105">
        <f t="shared" si="23"/>
        <v>0</v>
      </c>
      <c r="AM39" s="105">
        <f t="shared" si="12"/>
        <v>0</v>
      </c>
      <c r="AN39" s="106">
        <f t="shared" si="13"/>
        <v>0</v>
      </c>
    </row>
    <row r="40" spans="2:40" ht="18" customHeight="1" x14ac:dyDescent="0.35">
      <c r="B40" s="100" t="s">
        <v>168</v>
      </c>
      <c r="C40" s="101" t="s">
        <v>259</v>
      </c>
      <c r="D40" s="108">
        <v>0</v>
      </c>
      <c r="E40" s="109">
        <v>0</v>
      </c>
      <c r="F40" s="108">
        <v>0</v>
      </c>
      <c r="G40" s="110">
        <v>0</v>
      </c>
      <c r="H40" s="110">
        <v>0</v>
      </c>
      <c r="I40" s="110">
        <v>0</v>
      </c>
      <c r="J40" s="110">
        <v>0</v>
      </c>
      <c r="K40" s="111">
        <v>0</v>
      </c>
      <c r="L40" s="110">
        <v>0</v>
      </c>
      <c r="M40" s="110">
        <v>0</v>
      </c>
      <c r="N40" s="110">
        <v>0</v>
      </c>
      <c r="O40" s="111">
        <v>0</v>
      </c>
      <c r="P40" s="110">
        <v>0</v>
      </c>
      <c r="Q40" s="110">
        <v>0</v>
      </c>
      <c r="R40" s="110">
        <v>0</v>
      </c>
      <c r="S40" s="111">
        <v>0</v>
      </c>
      <c r="T40" s="111">
        <v>0</v>
      </c>
      <c r="U40" s="110">
        <v>0</v>
      </c>
      <c r="V40" s="110">
        <v>0</v>
      </c>
      <c r="W40" s="110">
        <v>0</v>
      </c>
      <c r="X40" s="110">
        <v>0</v>
      </c>
      <c r="Y40" s="111">
        <v>0</v>
      </c>
      <c r="Z40" s="110">
        <v>0</v>
      </c>
      <c r="AA40" s="111">
        <v>0</v>
      </c>
      <c r="AB40" s="111">
        <v>0</v>
      </c>
      <c r="AC40" s="111">
        <v>0</v>
      </c>
      <c r="AD40" s="111">
        <v>0</v>
      </c>
      <c r="AE40" s="176"/>
      <c r="AG40" s="100" t="s">
        <v>168</v>
      </c>
      <c r="AH40" s="101" t="s">
        <v>259</v>
      </c>
      <c r="AI40" s="104">
        <f t="shared" si="15"/>
        <v>0</v>
      </c>
      <c r="AJ40" s="104">
        <f t="shared" si="16"/>
        <v>0</v>
      </c>
      <c r="AK40" s="105">
        <f t="shared" si="11"/>
        <v>0</v>
      </c>
      <c r="AL40" s="105">
        <f t="shared" si="23"/>
        <v>0</v>
      </c>
      <c r="AM40" s="105">
        <f t="shared" si="12"/>
        <v>0</v>
      </c>
      <c r="AN40" s="106">
        <f t="shared" si="13"/>
        <v>0</v>
      </c>
    </row>
    <row r="41" spans="2:40" ht="18" customHeight="1" x14ac:dyDescent="0.35">
      <c r="B41" s="100" t="s">
        <v>169</v>
      </c>
      <c r="C41" s="107" t="s">
        <v>260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12">
        <v>0</v>
      </c>
      <c r="L41" s="108">
        <v>0</v>
      </c>
      <c r="M41" s="108">
        <v>0</v>
      </c>
      <c r="N41" s="108">
        <v>0</v>
      </c>
      <c r="O41" s="112">
        <v>0</v>
      </c>
      <c r="P41" s="108">
        <v>0</v>
      </c>
      <c r="Q41" s="108">
        <v>0</v>
      </c>
      <c r="R41" s="108">
        <v>0</v>
      </c>
      <c r="S41" s="112">
        <v>0</v>
      </c>
      <c r="T41" s="112">
        <v>0</v>
      </c>
      <c r="U41" s="108">
        <v>0</v>
      </c>
      <c r="V41" s="108">
        <v>0</v>
      </c>
      <c r="W41" s="108">
        <v>0</v>
      </c>
      <c r="X41" s="108">
        <v>0</v>
      </c>
      <c r="Y41" s="112">
        <v>0</v>
      </c>
      <c r="Z41" s="108">
        <v>0</v>
      </c>
      <c r="AA41" s="112">
        <v>0</v>
      </c>
      <c r="AB41" s="112">
        <v>0</v>
      </c>
      <c r="AC41" s="112">
        <v>0</v>
      </c>
      <c r="AD41" s="112">
        <v>0</v>
      </c>
      <c r="AE41" s="177"/>
      <c r="AG41" s="100" t="s">
        <v>169</v>
      </c>
      <c r="AH41" s="107" t="s">
        <v>260</v>
      </c>
      <c r="AI41" s="104">
        <f t="shared" si="15"/>
        <v>0</v>
      </c>
      <c r="AJ41" s="104">
        <f t="shared" si="16"/>
        <v>0</v>
      </c>
      <c r="AK41" s="105">
        <f t="shared" si="11"/>
        <v>0</v>
      </c>
      <c r="AL41" s="105">
        <f t="shared" si="23"/>
        <v>0</v>
      </c>
      <c r="AM41" s="105">
        <f t="shared" si="12"/>
        <v>0</v>
      </c>
      <c r="AN41" s="106">
        <f t="shared" si="13"/>
        <v>0</v>
      </c>
    </row>
    <row r="42" spans="2:40" ht="18" customHeight="1" x14ac:dyDescent="0.35">
      <c r="B42" s="100" t="s">
        <v>170</v>
      </c>
      <c r="C42" s="107" t="s">
        <v>261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12">
        <v>0</v>
      </c>
      <c r="L42" s="108">
        <v>0</v>
      </c>
      <c r="M42" s="108">
        <v>0</v>
      </c>
      <c r="N42" s="108">
        <v>0</v>
      </c>
      <c r="O42" s="112">
        <v>0</v>
      </c>
      <c r="P42" s="108">
        <v>0</v>
      </c>
      <c r="Q42" s="108">
        <v>0</v>
      </c>
      <c r="R42" s="108">
        <v>0</v>
      </c>
      <c r="S42" s="112">
        <v>0</v>
      </c>
      <c r="T42" s="112">
        <v>0</v>
      </c>
      <c r="U42" s="108">
        <v>0</v>
      </c>
      <c r="V42" s="108">
        <v>0</v>
      </c>
      <c r="W42" s="108">
        <v>0</v>
      </c>
      <c r="X42" s="108">
        <v>0</v>
      </c>
      <c r="Y42" s="112">
        <v>0</v>
      </c>
      <c r="Z42" s="108">
        <v>0</v>
      </c>
      <c r="AA42" s="112">
        <v>0</v>
      </c>
      <c r="AB42" s="112">
        <v>0</v>
      </c>
      <c r="AC42" s="112">
        <v>0</v>
      </c>
      <c r="AD42" s="112">
        <v>0</v>
      </c>
      <c r="AE42" s="177"/>
      <c r="AG42" s="100" t="s">
        <v>170</v>
      </c>
      <c r="AH42" s="107" t="s">
        <v>261</v>
      </c>
      <c r="AI42" s="104">
        <f t="shared" si="15"/>
        <v>0</v>
      </c>
      <c r="AJ42" s="104">
        <f t="shared" si="16"/>
        <v>0</v>
      </c>
      <c r="AK42" s="105">
        <f t="shared" si="11"/>
        <v>0</v>
      </c>
      <c r="AL42" s="105">
        <f t="shared" si="23"/>
        <v>0</v>
      </c>
      <c r="AM42" s="105">
        <f t="shared" si="12"/>
        <v>0</v>
      </c>
      <c r="AN42" s="106">
        <f t="shared" si="13"/>
        <v>0</v>
      </c>
    </row>
    <row r="43" spans="2:40" ht="18" customHeight="1" x14ac:dyDescent="0.35">
      <c r="B43" s="100" t="s">
        <v>171</v>
      </c>
      <c r="C43" s="107" t="s">
        <v>262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12">
        <v>0</v>
      </c>
      <c r="L43" s="108">
        <v>0</v>
      </c>
      <c r="M43" s="108">
        <v>0</v>
      </c>
      <c r="N43" s="108">
        <v>0</v>
      </c>
      <c r="O43" s="112">
        <v>0</v>
      </c>
      <c r="P43" s="108">
        <v>0</v>
      </c>
      <c r="Q43" s="108">
        <v>0</v>
      </c>
      <c r="R43" s="108">
        <v>0</v>
      </c>
      <c r="S43" s="112">
        <v>0</v>
      </c>
      <c r="T43" s="112">
        <v>0</v>
      </c>
      <c r="U43" s="108">
        <v>0</v>
      </c>
      <c r="V43" s="108">
        <v>0</v>
      </c>
      <c r="W43" s="108">
        <v>0</v>
      </c>
      <c r="X43" s="108">
        <v>0</v>
      </c>
      <c r="Y43" s="112">
        <v>0</v>
      </c>
      <c r="Z43" s="108">
        <v>0</v>
      </c>
      <c r="AA43" s="112">
        <v>0</v>
      </c>
      <c r="AB43" s="112">
        <v>0</v>
      </c>
      <c r="AC43" s="112">
        <v>0</v>
      </c>
      <c r="AD43" s="112">
        <v>0</v>
      </c>
      <c r="AE43" s="177"/>
      <c r="AG43" s="100" t="s">
        <v>171</v>
      </c>
      <c r="AH43" s="107" t="s">
        <v>262</v>
      </c>
      <c r="AI43" s="104">
        <f t="shared" si="15"/>
        <v>0</v>
      </c>
      <c r="AJ43" s="104">
        <f t="shared" si="16"/>
        <v>0</v>
      </c>
      <c r="AK43" s="105">
        <f t="shared" si="11"/>
        <v>0</v>
      </c>
      <c r="AL43" s="105">
        <f t="shared" si="23"/>
        <v>0</v>
      </c>
      <c r="AM43" s="105">
        <f t="shared" si="12"/>
        <v>0</v>
      </c>
      <c r="AN43" s="106">
        <f t="shared" si="13"/>
        <v>0</v>
      </c>
    </row>
    <row r="44" spans="2:40" ht="18" customHeight="1" x14ac:dyDescent="0.35">
      <c r="B44" s="100" t="s">
        <v>172</v>
      </c>
      <c r="C44" s="107" t="s">
        <v>263</v>
      </c>
      <c r="D44" s="108">
        <v>0</v>
      </c>
      <c r="E44" s="109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12">
        <v>0</v>
      </c>
      <c r="L44" s="108">
        <v>0</v>
      </c>
      <c r="M44" s="108">
        <v>0</v>
      </c>
      <c r="N44" s="108">
        <v>0</v>
      </c>
      <c r="O44" s="112">
        <v>0</v>
      </c>
      <c r="P44" s="108">
        <v>0</v>
      </c>
      <c r="Q44" s="108">
        <v>0</v>
      </c>
      <c r="R44" s="108">
        <v>0</v>
      </c>
      <c r="S44" s="112">
        <v>0</v>
      </c>
      <c r="T44" s="112">
        <v>0</v>
      </c>
      <c r="U44" s="108">
        <v>0</v>
      </c>
      <c r="V44" s="108">
        <v>0</v>
      </c>
      <c r="W44" s="108">
        <v>0</v>
      </c>
      <c r="X44" s="108">
        <v>0</v>
      </c>
      <c r="Y44" s="112">
        <v>0</v>
      </c>
      <c r="Z44" s="108">
        <v>0</v>
      </c>
      <c r="AA44" s="112">
        <v>0</v>
      </c>
      <c r="AB44" s="112">
        <v>0</v>
      </c>
      <c r="AC44" s="112">
        <v>0</v>
      </c>
      <c r="AD44" s="112">
        <v>0</v>
      </c>
      <c r="AE44" s="177"/>
      <c r="AG44" s="100" t="s">
        <v>172</v>
      </c>
      <c r="AH44" s="107" t="s">
        <v>263</v>
      </c>
      <c r="AI44" s="104">
        <f t="shared" si="15"/>
        <v>0</v>
      </c>
      <c r="AJ44" s="104">
        <f t="shared" si="16"/>
        <v>0</v>
      </c>
      <c r="AK44" s="105">
        <f t="shared" si="11"/>
        <v>0</v>
      </c>
      <c r="AL44" s="105">
        <f t="shared" si="23"/>
        <v>0</v>
      </c>
      <c r="AM44" s="105">
        <f t="shared" si="12"/>
        <v>0</v>
      </c>
      <c r="AN44" s="106">
        <f t="shared" si="13"/>
        <v>0</v>
      </c>
    </row>
    <row r="45" spans="2:40" ht="18" customHeight="1" x14ac:dyDescent="0.35">
      <c r="B45" s="100" t="s">
        <v>173</v>
      </c>
      <c r="C45" s="101" t="s">
        <v>264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12">
        <v>0</v>
      </c>
      <c r="L45" s="108">
        <v>0</v>
      </c>
      <c r="M45" s="108">
        <v>0</v>
      </c>
      <c r="N45" s="108">
        <v>0</v>
      </c>
      <c r="O45" s="112">
        <v>0</v>
      </c>
      <c r="P45" s="108">
        <v>0</v>
      </c>
      <c r="Q45" s="108">
        <v>0</v>
      </c>
      <c r="R45" s="108">
        <v>0</v>
      </c>
      <c r="S45" s="112">
        <v>0</v>
      </c>
      <c r="T45" s="112">
        <v>0</v>
      </c>
      <c r="U45" s="108">
        <v>0</v>
      </c>
      <c r="V45" s="108">
        <v>0</v>
      </c>
      <c r="W45" s="108">
        <v>0</v>
      </c>
      <c r="X45" s="108">
        <v>0</v>
      </c>
      <c r="Y45" s="112">
        <v>0</v>
      </c>
      <c r="Z45" s="108">
        <v>0</v>
      </c>
      <c r="AA45" s="112">
        <v>0</v>
      </c>
      <c r="AB45" s="112">
        <v>0</v>
      </c>
      <c r="AC45" s="112">
        <v>0</v>
      </c>
      <c r="AD45" s="112">
        <v>0</v>
      </c>
      <c r="AE45" s="177"/>
      <c r="AG45" s="100" t="s">
        <v>173</v>
      </c>
      <c r="AH45" s="101" t="s">
        <v>264</v>
      </c>
      <c r="AI45" s="104">
        <f t="shared" si="15"/>
        <v>0</v>
      </c>
      <c r="AJ45" s="104">
        <f t="shared" si="16"/>
        <v>0</v>
      </c>
      <c r="AK45" s="105">
        <f t="shared" si="11"/>
        <v>0</v>
      </c>
      <c r="AL45" s="105">
        <f t="shared" si="23"/>
        <v>0</v>
      </c>
      <c r="AM45" s="105">
        <f t="shared" si="12"/>
        <v>0</v>
      </c>
      <c r="AN45" s="106">
        <f t="shared" si="13"/>
        <v>0</v>
      </c>
    </row>
    <row r="46" spans="2:40" ht="18" customHeight="1" x14ac:dyDescent="0.35">
      <c r="B46" s="100" t="s">
        <v>174</v>
      </c>
      <c r="C46" s="107" t="s">
        <v>260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12">
        <v>0</v>
      </c>
      <c r="L46" s="108">
        <v>0</v>
      </c>
      <c r="M46" s="108">
        <v>0</v>
      </c>
      <c r="N46" s="108">
        <v>0</v>
      </c>
      <c r="O46" s="112">
        <v>0</v>
      </c>
      <c r="P46" s="108">
        <v>0</v>
      </c>
      <c r="Q46" s="108">
        <v>0</v>
      </c>
      <c r="R46" s="108">
        <v>0</v>
      </c>
      <c r="S46" s="112">
        <v>0</v>
      </c>
      <c r="T46" s="112">
        <v>0</v>
      </c>
      <c r="U46" s="108">
        <v>0</v>
      </c>
      <c r="V46" s="108">
        <v>0</v>
      </c>
      <c r="W46" s="108">
        <v>0</v>
      </c>
      <c r="X46" s="108">
        <v>0</v>
      </c>
      <c r="Y46" s="112">
        <v>0</v>
      </c>
      <c r="Z46" s="108">
        <v>0</v>
      </c>
      <c r="AA46" s="112">
        <v>0</v>
      </c>
      <c r="AB46" s="112">
        <v>0</v>
      </c>
      <c r="AC46" s="112">
        <v>0</v>
      </c>
      <c r="AD46" s="112">
        <v>0</v>
      </c>
      <c r="AE46" s="177"/>
      <c r="AG46" s="100" t="s">
        <v>174</v>
      </c>
      <c r="AH46" s="107" t="s">
        <v>260</v>
      </c>
      <c r="AI46" s="104">
        <f t="shared" si="15"/>
        <v>0</v>
      </c>
      <c r="AJ46" s="104">
        <f t="shared" si="16"/>
        <v>0</v>
      </c>
      <c r="AK46" s="105">
        <f t="shared" si="11"/>
        <v>0</v>
      </c>
      <c r="AL46" s="105">
        <f t="shared" si="23"/>
        <v>0</v>
      </c>
      <c r="AM46" s="105">
        <f t="shared" si="12"/>
        <v>0</v>
      </c>
      <c r="AN46" s="106">
        <f t="shared" si="13"/>
        <v>0</v>
      </c>
    </row>
    <row r="47" spans="2:40" ht="18" customHeight="1" x14ac:dyDescent="0.35">
      <c r="B47" s="100" t="s">
        <v>175</v>
      </c>
      <c r="C47" s="107" t="s">
        <v>261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12">
        <v>0</v>
      </c>
      <c r="L47" s="108">
        <v>0</v>
      </c>
      <c r="M47" s="108">
        <v>0</v>
      </c>
      <c r="N47" s="108">
        <v>0</v>
      </c>
      <c r="O47" s="112">
        <v>0</v>
      </c>
      <c r="P47" s="108">
        <v>0</v>
      </c>
      <c r="Q47" s="108">
        <v>0</v>
      </c>
      <c r="R47" s="108">
        <v>0</v>
      </c>
      <c r="S47" s="112">
        <v>0</v>
      </c>
      <c r="T47" s="112">
        <v>0</v>
      </c>
      <c r="U47" s="108">
        <v>0</v>
      </c>
      <c r="V47" s="108">
        <v>0</v>
      </c>
      <c r="W47" s="108">
        <v>0</v>
      </c>
      <c r="X47" s="108">
        <v>0</v>
      </c>
      <c r="Y47" s="112">
        <v>0</v>
      </c>
      <c r="Z47" s="108">
        <v>0</v>
      </c>
      <c r="AA47" s="112">
        <v>0</v>
      </c>
      <c r="AB47" s="112">
        <v>0</v>
      </c>
      <c r="AC47" s="112">
        <v>0</v>
      </c>
      <c r="AD47" s="112">
        <v>0</v>
      </c>
      <c r="AE47" s="177"/>
      <c r="AG47" s="100" t="s">
        <v>175</v>
      </c>
      <c r="AH47" s="107" t="s">
        <v>261</v>
      </c>
      <c r="AI47" s="104">
        <f t="shared" si="15"/>
        <v>0</v>
      </c>
      <c r="AJ47" s="104">
        <f t="shared" si="16"/>
        <v>0</v>
      </c>
      <c r="AK47" s="105">
        <f t="shared" si="11"/>
        <v>0</v>
      </c>
      <c r="AL47" s="105">
        <f t="shared" si="23"/>
        <v>0</v>
      </c>
      <c r="AM47" s="105">
        <f t="shared" si="12"/>
        <v>0</v>
      </c>
      <c r="AN47" s="106">
        <f t="shared" si="13"/>
        <v>0</v>
      </c>
    </row>
    <row r="48" spans="2:40" ht="18" customHeight="1" x14ac:dyDescent="0.35">
      <c r="B48" s="100" t="s">
        <v>176</v>
      </c>
      <c r="C48" s="107" t="s">
        <v>265</v>
      </c>
      <c r="D48" s="108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12">
        <v>0</v>
      </c>
      <c r="L48" s="108">
        <v>0</v>
      </c>
      <c r="M48" s="108">
        <v>0</v>
      </c>
      <c r="N48" s="108">
        <v>0</v>
      </c>
      <c r="O48" s="112">
        <v>0</v>
      </c>
      <c r="P48" s="108">
        <v>0</v>
      </c>
      <c r="Q48" s="108">
        <v>0</v>
      </c>
      <c r="R48" s="108">
        <v>0</v>
      </c>
      <c r="S48" s="112">
        <v>0</v>
      </c>
      <c r="T48" s="112">
        <v>0</v>
      </c>
      <c r="U48" s="108">
        <v>0</v>
      </c>
      <c r="V48" s="108">
        <v>0</v>
      </c>
      <c r="W48" s="108">
        <v>0</v>
      </c>
      <c r="X48" s="108">
        <v>0</v>
      </c>
      <c r="Y48" s="112">
        <v>0</v>
      </c>
      <c r="Z48" s="108">
        <v>0</v>
      </c>
      <c r="AA48" s="112">
        <v>0</v>
      </c>
      <c r="AB48" s="112">
        <v>0</v>
      </c>
      <c r="AC48" s="112">
        <v>0</v>
      </c>
      <c r="AD48" s="112">
        <v>0</v>
      </c>
      <c r="AE48" s="177"/>
      <c r="AG48" s="100" t="s">
        <v>176</v>
      </c>
      <c r="AH48" s="107" t="s">
        <v>265</v>
      </c>
      <c r="AI48" s="104">
        <f t="shared" si="15"/>
        <v>0</v>
      </c>
      <c r="AJ48" s="104">
        <f t="shared" si="16"/>
        <v>0</v>
      </c>
      <c r="AK48" s="105">
        <f t="shared" si="11"/>
        <v>0</v>
      </c>
      <c r="AL48" s="105">
        <f t="shared" si="23"/>
        <v>0</v>
      </c>
      <c r="AM48" s="105">
        <f t="shared" si="12"/>
        <v>0</v>
      </c>
      <c r="AN48" s="106">
        <f t="shared" si="13"/>
        <v>0</v>
      </c>
    </row>
    <row r="49" spans="2:49" s="3" customFormat="1" ht="18" customHeight="1" x14ac:dyDescent="0.35">
      <c r="B49" s="94" t="s">
        <v>177</v>
      </c>
      <c r="C49" s="95" t="s">
        <v>207</v>
      </c>
      <c r="D49" s="96">
        <f>D50+D53+D56</f>
        <v>387954.54191999999</v>
      </c>
      <c r="E49" s="96">
        <f t="shared" ref="E49:J49" si="44">E50+E53+E56</f>
        <v>530959.45903999999</v>
      </c>
      <c r="F49" s="96">
        <f t="shared" si="44"/>
        <v>416472.03288000042</v>
      </c>
      <c r="G49" s="96">
        <f t="shared" si="44"/>
        <v>1010145.84736</v>
      </c>
      <c r="H49" s="96">
        <f t="shared" si="44"/>
        <v>104361.940657</v>
      </c>
      <c r="I49" s="96">
        <f t="shared" si="44"/>
        <v>704862</v>
      </c>
      <c r="J49" s="96">
        <f t="shared" si="44"/>
        <v>434627.85113999998</v>
      </c>
      <c r="K49" s="96">
        <f t="shared" ref="K49" si="45">K50+K53+K56</f>
        <v>1685457.8528160003</v>
      </c>
      <c r="L49" s="96">
        <f t="shared" ref="L49" si="46">L50+L53+L56</f>
        <v>361926.19749499997</v>
      </c>
      <c r="M49" s="96">
        <f t="shared" ref="M49" si="47">M50+M53+M56</f>
        <v>570534.00543000002</v>
      </c>
      <c r="N49" s="96">
        <f t="shared" ref="N49" si="48">N50+N53+N56</f>
        <v>639723.26269</v>
      </c>
      <c r="O49" s="97">
        <f t="shared" ref="O49:R49" si="49">O50+O53+O56</f>
        <v>1060002.58</v>
      </c>
      <c r="P49" s="96">
        <f t="shared" si="49"/>
        <v>358743.06140000001</v>
      </c>
      <c r="Q49" s="96">
        <f t="shared" si="49"/>
        <v>515635.87462000002</v>
      </c>
      <c r="R49" s="96">
        <f t="shared" si="49"/>
        <v>669018.16498999996</v>
      </c>
      <c r="S49" s="97">
        <f t="shared" ref="S49:T49" si="50">S50+S53+S56</f>
        <v>1021885.96</v>
      </c>
      <c r="T49" s="97">
        <f t="shared" si="50"/>
        <v>462003</v>
      </c>
      <c r="U49" s="96">
        <f t="shared" ref="U49:V49" si="51">U50+U53+U56</f>
        <v>593294.37146000005</v>
      </c>
      <c r="V49" s="96">
        <f t="shared" si="51"/>
        <v>739085.08026900003</v>
      </c>
      <c r="W49" s="96">
        <f t="shared" ref="W49:AD49" si="52">W50+W53+W56</f>
        <v>1883343.6887419999</v>
      </c>
      <c r="X49" s="96">
        <f t="shared" si="52"/>
        <v>439749.759211</v>
      </c>
      <c r="Y49" s="97">
        <f t="shared" si="52"/>
        <v>580678.39665100002</v>
      </c>
      <c r="Z49" s="97">
        <f t="shared" si="52"/>
        <v>524980</v>
      </c>
      <c r="AA49" s="97">
        <f t="shared" si="52"/>
        <v>363011</v>
      </c>
      <c r="AB49" s="97">
        <f t="shared" si="52"/>
        <v>261142.35</v>
      </c>
      <c r="AC49" s="97">
        <f t="shared" si="52"/>
        <v>366875.55514215509</v>
      </c>
      <c r="AD49" s="97">
        <f t="shared" si="52"/>
        <v>587196</v>
      </c>
      <c r="AE49" s="174"/>
      <c r="AF49" s="81"/>
      <c r="AG49" s="94" t="s">
        <v>177</v>
      </c>
      <c r="AH49" s="95" t="s">
        <v>207</v>
      </c>
      <c r="AI49" s="90">
        <f t="shared" si="15"/>
        <v>2345531.8812000006</v>
      </c>
      <c r="AJ49" s="90">
        <f t="shared" si="16"/>
        <v>2929309.6446130006</v>
      </c>
      <c r="AK49" s="91">
        <f t="shared" si="11"/>
        <v>2632186.0456150002</v>
      </c>
      <c r="AL49" s="91">
        <f t="shared" si="23"/>
        <v>2565283.0610099998</v>
      </c>
      <c r="AM49" s="91">
        <f t="shared" si="12"/>
        <v>3677726.1404710002</v>
      </c>
      <c r="AN49" s="99">
        <f t="shared" si="13"/>
        <v>1908419.1558620001</v>
      </c>
      <c r="AO49" s="81"/>
      <c r="AP49" s="53"/>
      <c r="AQ49" s="53"/>
      <c r="AR49" s="53"/>
      <c r="AS49" s="53"/>
      <c r="AT49" s="8"/>
      <c r="AU49" s="8"/>
      <c r="AV49" s="8"/>
      <c r="AW49" s="8"/>
    </row>
    <row r="50" spans="2:49" ht="18" customHeight="1" x14ac:dyDescent="0.35">
      <c r="B50" s="100" t="s">
        <v>178</v>
      </c>
      <c r="C50" s="101" t="s">
        <v>268</v>
      </c>
      <c r="D50" s="118">
        <f t="shared" ref="D50" si="53">D51+D52</f>
        <v>387954.54191999999</v>
      </c>
      <c r="E50" s="118">
        <f t="shared" ref="E50" si="54">E51+E52</f>
        <v>496852.35904000001</v>
      </c>
      <c r="F50" s="118">
        <f t="shared" ref="F50" si="55">F51+F52</f>
        <v>416472.03288000042</v>
      </c>
      <c r="G50" s="118">
        <f t="shared" ref="G50" si="56">G51+G52</f>
        <v>935634.5196</v>
      </c>
      <c r="H50" s="118">
        <f t="shared" ref="H50" si="57">H51+H52</f>
        <v>104361.940657</v>
      </c>
      <c r="I50" s="118">
        <f t="shared" ref="I50" si="58">I51+I52</f>
        <v>704862</v>
      </c>
      <c r="J50" s="118">
        <f t="shared" ref="J50" si="59">J51+J52</f>
        <v>181424.85113999998</v>
      </c>
      <c r="K50" s="118">
        <f t="shared" ref="K50" si="60">K51+K52</f>
        <v>1617110.8528160003</v>
      </c>
      <c r="L50" s="118">
        <f t="shared" ref="L50" si="61">L51+L52</f>
        <v>361926.19749499997</v>
      </c>
      <c r="M50" s="118">
        <f t="shared" ref="M50" si="62">M51+M52</f>
        <v>570534.00543000002</v>
      </c>
      <c r="N50" s="118">
        <f t="shared" ref="N50" si="63">N51+N52</f>
        <v>639723.26269</v>
      </c>
      <c r="O50" s="118">
        <f t="shared" ref="O50:R50" si="64">O51+O52</f>
        <v>875104.58</v>
      </c>
      <c r="P50" s="119">
        <f t="shared" si="64"/>
        <v>358743.06140000001</v>
      </c>
      <c r="Q50" s="118">
        <f t="shared" si="64"/>
        <v>515635.87462000002</v>
      </c>
      <c r="R50" s="118">
        <f t="shared" si="64"/>
        <v>669018.16498999996</v>
      </c>
      <c r="S50" s="118">
        <f t="shared" ref="S50:T50" si="65">S51+S52</f>
        <v>1021885.96</v>
      </c>
      <c r="T50" s="118">
        <f t="shared" si="65"/>
        <v>462003</v>
      </c>
      <c r="U50" s="119">
        <f t="shared" ref="U50:V50" si="66">U51+U52</f>
        <v>593294.37146000005</v>
      </c>
      <c r="V50" s="119">
        <f t="shared" si="66"/>
        <v>254529.580269</v>
      </c>
      <c r="W50" s="119">
        <f t="shared" ref="W50:AD50" si="67">W51+W52</f>
        <v>1883343.6887419999</v>
      </c>
      <c r="X50" s="119">
        <f t="shared" si="67"/>
        <v>439749.759211</v>
      </c>
      <c r="Y50" s="118">
        <f t="shared" si="67"/>
        <v>580678.39665100002</v>
      </c>
      <c r="Z50" s="118">
        <f t="shared" si="67"/>
        <v>524980</v>
      </c>
      <c r="AA50" s="118">
        <f t="shared" si="67"/>
        <v>363011</v>
      </c>
      <c r="AB50" s="118">
        <f t="shared" si="67"/>
        <v>261142.35</v>
      </c>
      <c r="AC50" s="118">
        <f t="shared" si="67"/>
        <v>366875.55514215509</v>
      </c>
      <c r="AD50" s="118">
        <f t="shared" si="67"/>
        <v>587196</v>
      </c>
      <c r="AE50" s="179"/>
      <c r="AG50" s="100" t="s">
        <v>178</v>
      </c>
      <c r="AH50" s="101" t="s">
        <v>268</v>
      </c>
      <c r="AI50" s="104">
        <f t="shared" si="15"/>
        <v>2236913.4534400003</v>
      </c>
      <c r="AJ50" s="104">
        <f t="shared" si="16"/>
        <v>2607759.6446130006</v>
      </c>
      <c r="AK50" s="105">
        <f t="shared" si="11"/>
        <v>2447288.0456150002</v>
      </c>
      <c r="AL50" s="105">
        <f t="shared" si="23"/>
        <v>2565283.0610099998</v>
      </c>
      <c r="AM50" s="105">
        <f t="shared" si="12"/>
        <v>3193170.6404710002</v>
      </c>
      <c r="AN50" s="106">
        <f t="shared" si="13"/>
        <v>1908419.1558620001</v>
      </c>
    </row>
    <row r="51" spans="2:49" ht="18" customHeight="1" x14ac:dyDescent="0.35">
      <c r="B51" s="100" t="s">
        <v>179</v>
      </c>
      <c r="C51" s="107" t="s">
        <v>266</v>
      </c>
      <c r="D51" s="108">
        <v>198372</v>
      </c>
      <c r="E51" s="108">
        <v>328128</v>
      </c>
      <c r="F51" s="108">
        <v>263251.80080000043</v>
      </c>
      <c r="G51" s="108">
        <v>570256.5</v>
      </c>
      <c r="H51" s="108">
        <v>0</v>
      </c>
      <c r="I51" s="108">
        <v>511280</v>
      </c>
      <c r="J51" s="108">
        <v>0</v>
      </c>
      <c r="K51" s="112">
        <v>1415520.0100000002</v>
      </c>
      <c r="L51" s="108">
        <v>283093</v>
      </c>
      <c r="M51" s="108">
        <v>409490</v>
      </c>
      <c r="N51" s="108">
        <v>400885</v>
      </c>
      <c r="O51" s="112">
        <v>642532</v>
      </c>
      <c r="P51" s="108">
        <v>214282</v>
      </c>
      <c r="Q51" s="108">
        <v>357316</v>
      </c>
      <c r="R51" s="108">
        <v>488723</v>
      </c>
      <c r="S51" s="112">
        <v>663719</v>
      </c>
      <c r="T51" s="112">
        <v>349170</v>
      </c>
      <c r="U51" s="108">
        <v>374120</v>
      </c>
      <c r="V51" s="108">
        <v>99700</v>
      </c>
      <c r="W51" s="108">
        <v>1645280</v>
      </c>
      <c r="X51" s="108">
        <v>341026</v>
      </c>
      <c r="Y51" s="112">
        <v>408610</v>
      </c>
      <c r="Z51" s="108">
        <v>362666</v>
      </c>
      <c r="AA51" s="112">
        <v>88434</v>
      </c>
      <c r="AB51" s="112">
        <v>155450.35</v>
      </c>
      <c r="AC51" s="112">
        <v>83568.555142155092</v>
      </c>
      <c r="AD51" s="112">
        <v>306117</v>
      </c>
      <c r="AE51" s="177"/>
      <c r="AG51" s="100" t="s">
        <v>179</v>
      </c>
      <c r="AH51" s="107" t="s">
        <v>266</v>
      </c>
      <c r="AI51" s="104">
        <f t="shared" si="15"/>
        <v>1360008.3008000003</v>
      </c>
      <c r="AJ51" s="104">
        <f t="shared" si="16"/>
        <v>1926800.0100000002</v>
      </c>
      <c r="AK51" s="105">
        <f>L51+M51+N51+O51</f>
        <v>1736000</v>
      </c>
      <c r="AL51" s="105">
        <f t="shared" si="23"/>
        <v>1724040</v>
      </c>
      <c r="AM51" s="105">
        <f t="shared" si="12"/>
        <v>2468270</v>
      </c>
      <c r="AN51" s="106">
        <f t="shared" si="13"/>
        <v>1200736</v>
      </c>
    </row>
    <row r="52" spans="2:49" ht="18" customHeight="1" x14ac:dyDescent="0.35">
      <c r="B52" s="100" t="s">
        <v>180</v>
      </c>
      <c r="C52" s="115" t="s">
        <v>267</v>
      </c>
      <c r="D52" s="108">
        <v>189582.54191999999</v>
      </c>
      <c r="E52" s="108">
        <v>168724.35904000001</v>
      </c>
      <c r="F52" s="108">
        <v>153220.23207999999</v>
      </c>
      <c r="G52" s="108">
        <v>365378.0196</v>
      </c>
      <c r="H52" s="108">
        <v>104361.940657</v>
      </c>
      <c r="I52" s="108">
        <v>193582</v>
      </c>
      <c r="J52" s="108">
        <v>181424.85113999998</v>
      </c>
      <c r="K52" s="112">
        <v>201590.84281600002</v>
      </c>
      <c r="L52" s="108">
        <v>78833.197495</v>
      </c>
      <c r="M52" s="108">
        <v>161044.00543000002</v>
      </c>
      <c r="N52" s="108">
        <v>238838.26269</v>
      </c>
      <c r="O52" s="112">
        <v>232572.58</v>
      </c>
      <c r="P52" s="108">
        <v>144461.06140000001</v>
      </c>
      <c r="Q52" s="108">
        <v>158319.87461999999</v>
      </c>
      <c r="R52" s="108">
        <v>180295.16499000002</v>
      </c>
      <c r="S52" s="112">
        <v>358166.96</v>
      </c>
      <c r="T52" s="112">
        <v>112833</v>
      </c>
      <c r="U52" s="108">
        <v>219174.37145999999</v>
      </c>
      <c r="V52" s="108">
        <v>154829.580269</v>
      </c>
      <c r="W52" s="108">
        <v>238063.688742</v>
      </c>
      <c r="X52" s="108">
        <v>98723.759210999997</v>
      </c>
      <c r="Y52" s="112">
        <v>172068.39665100002</v>
      </c>
      <c r="Z52" s="108">
        <v>162314</v>
      </c>
      <c r="AA52" s="112">
        <v>274577</v>
      </c>
      <c r="AB52" s="112">
        <v>105692</v>
      </c>
      <c r="AC52" s="112">
        <v>283307</v>
      </c>
      <c r="AD52" s="112">
        <v>281079</v>
      </c>
      <c r="AE52" s="177"/>
      <c r="AG52" s="100" t="s">
        <v>180</v>
      </c>
      <c r="AH52" s="107" t="s">
        <v>267</v>
      </c>
      <c r="AI52" s="104">
        <f t="shared" si="15"/>
        <v>876905.15263999999</v>
      </c>
      <c r="AJ52" s="104">
        <f t="shared" si="16"/>
        <v>680959.63461299997</v>
      </c>
      <c r="AK52" s="105">
        <f t="shared" si="11"/>
        <v>711288.04561499995</v>
      </c>
      <c r="AL52" s="105">
        <f t="shared" si="23"/>
        <v>841243.06101000006</v>
      </c>
      <c r="AM52" s="105">
        <f t="shared" si="12"/>
        <v>724900.64047099999</v>
      </c>
      <c r="AN52" s="106">
        <f t="shared" si="13"/>
        <v>707683.15586200007</v>
      </c>
    </row>
    <row r="53" spans="2:49" ht="18" customHeight="1" x14ac:dyDescent="0.35">
      <c r="B53" s="100" t="s">
        <v>181</v>
      </c>
      <c r="C53" s="120" t="s">
        <v>269</v>
      </c>
      <c r="D53" s="102">
        <f>D54+D55</f>
        <v>0</v>
      </c>
      <c r="E53" s="102">
        <f t="shared" ref="E53:T53" si="68">E54+E55</f>
        <v>34107.1</v>
      </c>
      <c r="F53" s="102">
        <f t="shared" si="68"/>
        <v>0</v>
      </c>
      <c r="G53" s="102">
        <f t="shared" si="68"/>
        <v>74511.32776</v>
      </c>
      <c r="H53" s="102">
        <f t="shared" si="68"/>
        <v>0</v>
      </c>
      <c r="I53" s="102">
        <f t="shared" si="68"/>
        <v>0</v>
      </c>
      <c r="J53" s="102">
        <f t="shared" si="68"/>
        <v>253203</v>
      </c>
      <c r="K53" s="102">
        <f t="shared" si="68"/>
        <v>68347</v>
      </c>
      <c r="L53" s="102">
        <f t="shared" si="68"/>
        <v>0</v>
      </c>
      <c r="M53" s="102">
        <f t="shared" si="68"/>
        <v>0</v>
      </c>
      <c r="N53" s="102">
        <f t="shared" si="68"/>
        <v>0</v>
      </c>
      <c r="O53" s="102">
        <f t="shared" si="68"/>
        <v>184898</v>
      </c>
      <c r="P53" s="102">
        <f t="shared" si="68"/>
        <v>0</v>
      </c>
      <c r="Q53" s="102">
        <f t="shared" si="68"/>
        <v>0</v>
      </c>
      <c r="R53" s="102">
        <f t="shared" si="68"/>
        <v>0</v>
      </c>
      <c r="S53" s="102">
        <f t="shared" si="68"/>
        <v>0</v>
      </c>
      <c r="T53" s="103">
        <f t="shared" si="68"/>
        <v>0</v>
      </c>
      <c r="U53" s="102">
        <f t="shared" ref="U53:V53" si="69">U54+U55</f>
        <v>0</v>
      </c>
      <c r="V53" s="102">
        <f t="shared" si="69"/>
        <v>484555.5</v>
      </c>
      <c r="W53" s="102">
        <f t="shared" ref="W53:AD53" si="70">W54+W55</f>
        <v>0</v>
      </c>
      <c r="X53" s="102">
        <f t="shared" si="70"/>
        <v>0</v>
      </c>
      <c r="Y53" s="103">
        <f t="shared" si="70"/>
        <v>0</v>
      </c>
      <c r="Z53" s="103">
        <f t="shared" si="70"/>
        <v>0</v>
      </c>
      <c r="AA53" s="103">
        <f t="shared" si="70"/>
        <v>0</v>
      </c>
      <c r="AB53" s="103">
        <f t="shared" si="70"/>
        <v>0</v>
      </c>
      <c r="AC53" s="103">
        <f t="shared" si="70"/>
        <v>0</v>
      </c>
      <c r="AD53" s="103">
        <f t="shared" si="70"/>
        <v>0</v>
      </c>
      <c r="AE53" s="175"/>
      <c r="AG53" s="100" t="s">
        <v>181</v>
      </c>
      <c r="AH53" s="101" t="s">
        <v>269</v>
      </c>
      <c r="AI53" s="104">
        <f t="shared" si="15"/>
        <v>108618.42775999999</v>
      </c>
      <c r="AJ53" s="104">
        <f t="shared" si="16"/>
        <v>321550</v>
      </c>
      <c r="AK53" s="105">
        <f t="shared" si="11"/>
        <v>184898</v>
      </c>
      <c r="AL53" s="105">
        <f t="shared" si="23"/>
        <v>0</v>
      </c>
      <c r="AM53" s="105">
        <f t="shared" si="12"/>
        <v>484555.5</v>
      </c>
      <c r="AN53" s="106">
        <f t="shared" si="13"/>
        <v>0</v>
      </c>
    </row>
    <row r="54" spans="2:49" ht="18" customHeight="1" x14ac:dyDescent="0.35">
      <c r="B54" s="100" t="s">
        <v>182</v>
      </c>
      <c r="C54" s="115" t="s">
        <v>266</v>
      </c>
      <c r="D54" s="109">
        <v>0</v>
      </c>
      <c r="E54" s="109">
        <v>34107.1</v>
      </c>
      <c r="F54" s="109">
        <v>0</v>
      </c>
      <c r="G54" s="109">
        <v>74511.32776</v>
      </c>
      <c r="H54" s="109">
        <v>0</v>
      </c>
      <c r="I54" s="109">
        <v>0</v>
      </c>
      <c r="J54" s="109">
        <v>253203</v>
      </c>
      <c r="K54" s="113">
        <v>68347</v>
      </c>
      <c r="L54" s="109">
        <v>0</v>
      </c>
      <c r="M54" s="109">
        <v>0</v>
      </c>
      <c r="N54" s="109">
        <v>0</v>
      </c>
      <c r="O54" s="113">
        <v>184898</v>
      </c>
      <c r="P54" s="109">
        <v>0</v>
      </c>
      <c r="Q54" s="109">
        <v>0</v>
      </c>
      <c r="R54" s="109">
        <v>0</v>
      </c>
      <c r="S54" s="113">
        <v>0</v>
      </c>
      <c r="T54" s="113">
        <v>0</v>
      </c>
      <c r="U54" s="109">
        <v>0</v>
      </c>
      <c r="V54" s="109">
        <v>484555.5</v>
      </c>
      <c r="W54" s="109">
        <v>0</v>
      </c>
      <c r="X54" s="109">
        <v>0</v>
      </c>
      <c r="Y54" s="113">
        <v>0</v>
      </c>
      <c r="Z54" s="109">
        <v>0</v>
      </c>
      <c r="AA54" s="113">
        <v>0</v>
      </c>
      <c r="AB54" s="113">
        <v>0</v>
      </c>
      <c r="AC54" s="113">
        <v>0</v>
      </c>
      <c r="AD54" s="113">
        <v>0</v>
      </c>
      <c r="AE54" s="148"/>
      <c r="AG54" s="100" t="s">
        <v>182</v>
      </c>
      <c r="AH54" s="107" t="s">
        <v>266</v>
      </c>
      <c r="AI54" s="104" t="s">
        <v>390</v>
      </c>
      <c r="AJ54" s="104" t="s">
        <v>390</v>
      </c>
      <c r="AK54" s="105" t="s">
        <v>390</v>
      </c>
      <c r="AL54" s="105" t="s">
        <v>390</v>
      </c>
      <c r="AM54" s="105">
        <f t="shared" si="12"/>
        <v>484555.5</v>
      </c>
      <c r="AN54" s="106">
        <f t="shared" si="13"/>
        <v>0</v>
      </c>
    </row>
    <row r="55" spans="2:49" ht="18" customHeight="1" x14ac:dyDescent="0.35">
      <c r="B55" s="100" t="s">
        <v>183</v>
      </c>
      <c r="C55" s="107" t="s">
        <v>267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13">
        <v>0</v>
      </c>
      <c r="L55" s="109">
        <v>0</v>
      </c>
      <c r="M55" s="109">
        <v>0</v>
      </c>
      <c r="N55" s="109">
        <v>0</v>
      </c>
      <c r="O55" s="113">
        <v>0</v>
      </c>
      <c r="P55" s="109">
        <v>0</v>
      </c>
      <c r="Q55" s="109">
        <v>0</v>
      </c>
      <c r="R55" s="109">
        <v>0</v>
      </c>
      <c r="S55" s="113">
        <v>0</v>
      </c>
      <c r="T55" s="113">
        <v>0</v>
      </c>
      <c r="U55" s="109">
        <v>0</v>
      </c>
      <c r="V55" s="109">
        <v>0</v>
      </c>
      <c r="W55" s="109">
        <v>0</v>
      </c>
      <c r="X55" s="109">
        <v>0</v>
      </c>
      <c r="Y55" s="113">
        <v>0</v>
      </c>
      <c r="Z55" s="109">
        <v>0</v>
      </c>
      <c r="AA55" s="113">
        <v>0</v>
      </c>
      <c r="AB55" s="113">
        <v>0</v>
      </c>
      <c r="AC55" s="113">
        <v>0</v>
      </c>
      <c r="AD55" s="113">
        <v>0</v>
      </c>
      <c r="AE55" s="148"/>
      <c r="AG55" s="100" t="s">
        <v>183</v>
      </c>
      <c r="AH55" s="107" t="s">
        <v>267</v>
      </c>
      <c r="AI55" s="104" t="s">
        <v>390</v>
      </c>
      <c r="AJ55" s="104" t="s">
        <v>390</v>
      </c>
      <c r="AK55" s="105" t="s">
        <v>390</v>
      </c>
      <c r="AL55" s="105" t="s">
        <v>390</v>
      </c>
      <c r="AM55" s="105">
        <f t="shared" si="12"/>
        <v>0</v>
      </c>
      <c r="AN55" s="106">
        <f t="shared" si="13"/>
        <v>0</v>
      </c>
    </row>
    <row r="56" spans="2:49" ht="18" customHeight="1" x14ac:dyDescent="0.35">
      <c r="B56" s="100" t="s">
        <v>184</v>
      </c>
      <c r="C56" s="101" t="s">
        <v>270</v>
      </c>
      <c r="D56" s="108">
        <f>D57+D58</f>
        <v>0</v>
      </c>
      <c r="E56" s="108">
        <f t="shared" ref="E56:O56" si="71">E57+E58</f>
        <v>0</v>
      </c>
      <c r="F56" s="108">
        <f t="shared" si="71"/>
        <v>0</v>
      </c>
      <c r="G56" s="108">
        <f t="shared" si="71"/>
        <v>0</v>
      </c>
      <c r="H56" s="108">
        <f t="shared" si="71"/>
        <v>0</v>
      </c>
      <c r="I56" s="108">
        <f t="shared" si="71"/>
        <v>0</v>
      </c>
      <c r="J56" s="108">
        <f t="shared" si="71"/>
        <v>0</v>
      </c>
      <c r="K56" s="112">
        <f t="shared" si="71"/>
        <v>0</v>
      </c>
      <c r="L56" s="108">
        <f t="shared" si="71"/>
        <v>0</v>
      </c>
      <c r="M56" s="108">
        <f t="shared" si="71"/>
        <v>0</v>
      </c>
      <c r="N56" s="108">
        <f t="shared" si="71"/>
        <v>0</v>
      </c>
      <c r="O56" s="112">
        <f t="shared" si="71"/>
        <v>0</v>
      </c>
      <c r="P56" s="108">
        <f t="shared" ref="P56:S56" si="72">P57+P58</f>
        <v>0</v>
      </c>
      <c r="Q56" s="108">
        <f t="shared" si="72"/>
        <v>0</v>
      </c>
      <c r="R56" s="108">
        <f t="shared" si="72"/>
        <v>0</v>
      </c>
      <c r="S56" s="112">
        <f t="shared" si="72"/>
        <v>0</v>
      </c>
      <c r="T56" s="112">
        <f t="shared" ref="T56:V56" si="73">T57+T58</f>
        <v>0</v>
      </c>
      <c r="U56" s="108">
        <f t="shared" ref="U56" si="74">U57+U58</f>
        <v>0</v>
      </c>
      <c r="V56" s="108">
        <f t="shared" si="73"/>
        <v>0</v>
      </c>
      <c r="W56" s="108">
        <f t="shared" ref="W56:AD56" si="75">W57+W58</f>
        <v>0</v>
      </c>
      <c r="X56" s="108">
        <f t="shared" si="75"/>
        <v>0</v>
      </c>
      <c r="Y56" s="112">
        <f t="shared" si="75"/>
        <v>0</v>
      </c>
      <c r="Z56" s="112">
        <f t="shared" si="75"/>
        <v>0</v>
      </c>
      <c r="AA56" s="112">
        <f t="shared" si="75"/>
        <v>0</v>
      </c>
      <c r="AB56" s="112">
        <f t="shared" si="75"/>
        <v>0</v>
      </c>
      <c r="AC56" s="112">
        <f t="shared" si="75"/>
        <v>0</v>
      </c>
      <c r="AD56" s="112">
        <f t="shared" si="75"/>
        <v>0</v>
      </c>
      <c r="AE56" s="177"/>
      <c r="AG56" s="100" t="s">
        <v>184</v>
      </c>
      <c r="AH56" s="101" t="s">
        <v>270</v>
      </c>
      <c r="AI56" s="104">
        <f t="shared" si="15"/>
        <v>0</v>
      </c>
      <c r="AJ56" s="104">
        <f t="shared" si="16"/>
        <v>0</v>
      </c>
      <c r="AK56" s="105">
        <f t="shared" si="11"/>
        <v>0</v>
      </c>
      <c r="AL56" s="105">
        <f t="shared" si="23"/>
        <v>0</v>
      </c>
      <c r="AM56" s="105">
        <f t="shared" si="12"/>
        <v>0</v>
      </c>
      <c r="AN56" s="106">
        <f t="shared" si="13"/>
        <v>0</v>
      </c>
    </row>
    <row r="57" spans="2:49" ht="18" customHeight="1" x14ac:dyDescent="0.35">
      <c r="B57" s="100" t="s">
        <v>185</v>
      </c>
      <c r="C57" s="107" t="s">
        <v>266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12">
        <v>0</v>
      </c>
      <c r="L57" s="108">
        <v>0</v>
      </c>
      <c r="M57" s="108">
        <v>0</v>
      </c>
      <c r="N57" s="108">
        <v>0</v>
      </c>
      <c r="O57" s="112">
        <v>0</v>
      </c>
      <c r="P57" s="108">
        <v>0</v>
      </c>
      <c r="Q57" s="108">
        <v>0</v>
      </c>
      <c r="R57" s="108">
        <v>0</v>
      </c>
      <c r="S57" s="112">
        <v>0</v>
      </c>
      <c r="T57" s="112">
        <v>0</v>
      </c>
      <c r="U57" s="108">
        <v>0</v>
      </c>
      <c r="V57" s="108">
        <v>0</v>
      </c>
      <c r="W57" s="108">
        <v>0</v>
      </c>
      <c r="X57" s="108">
        <v>0</v>
      </c>
      <c r="Y57" s="112">
        <v>0</v>
      </c>
      <c r="Z57" s="108">
        <v>0</v>
      </c>
      <c r="AA57" s="112">
        <v>0</v>
      </c>
      <c r="AB57" s="112">
        <v>0</v>
      </c>
      <c r="AC57" s="112">
        <v>0</v>
      </c>
      <c r="AD57" s="112">
        <v>0</v>
      </c>
      <c r="AE57" s="177"/>
      <c r="AG57" s="100" t="s">
        <v>185</v>
      </c>
      <c r="AH57" s="107" t="s">
        <v>266</v>
      </c>
      <c r="AI57" s="104">
        <f t="shared" si="15"/>
        <v>0</v>
      </c>
      <c r="AJ57" s="104">
        <f t="shared" si="16"/>
        <v>0</v>
      </c>
      <c r="AK57" s="105">
        <f t="shared" si="11"/>
        <v>0</v>
      </c>
      <c r="AL57" s="105">
        <f t="shared" si="23"/>
        <v>0</v>
      </c>
      <c r="AM57" s="105">
        <f t="shared" si="12"/>
        <v>0</v>
      </c>
      <c r="AN57" s="106">
        <f t="shared" si="13"/>
        <v>0</v>
      </c>
    </row>
    <row r="58" spans="2:49" ht="18" customHeight="1" x14ac:dyDescent="0.35">
      <c r="B58" s="100" t="s">
        <v>186</v>
      </c>
      <c r="C58" s="107" t="s">
        <v>267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12">
        <v>0</v>
      </c>
      <c r="L58" s="108">
        <v>0</v>
      </c>
      <c r="M58" s="108">
        <v>0</v>
      </c>
      <c r="N58" s="108">
        <v>0</v>
      </c>
      <c r="O58" s="112">
        <v>0</v>
      </c>
      <c r="P58" s="108">
        <v>0</v>
      </c>
      <c r="Q58" s="108">
        <v>0</v>
      </c>
      <c r="R58" s="108">
        <v>0</v>
      </c>
      <c r="S58" s="112">
        <v>0</v>
      </c>
      <c r="T58" s="112">
        <v>0</v>
      </c>
      <c r="U58" s="108">
        <v>0</v>
      </c>
      <c r="V58" s="108">
        <v>0</v>
      </c>
      <c r="W58" s="108">
        <v>0</v>
      </c>
      <c r="X58" s="108">
        <v>0</v>
      </c>
      <c r="Y58" s="112">
        <v>0</v>
      </c>
      <c r="Z58" s="108">
        <v>0</v>
      </c>
      <c r="AA58" s="112">
        <v>0</v>
      </c>
      <c r="AB58" s="112">
        <v>0</v>
      </c>
      <c r="AC58" s="112">
        <v>0</v>
      </c>
      <c r="AD58" s="112">
        <v>0</v>
      </c>
      <c r="AE58" s="177"/>
      <c r="AG58" s="100" t="s">
        <v>186</v>
      </c>
      <c r="AH58" s="107" t="s">
        <v>267</v>
      </c>
      <c r="AI58" s="104">
        <f t="shared" si="15"/>
        <v>0</v>
      </c>
      <c r="AJ58" s="104">
        <f t="shared" si="16"/>
        <v>0</v>
      </c>
      <c r="AK58" s="105">
        <f t="shared" si="11"/>
        <v>0</v>
      </c>
      <c r="AL58" s="105">
        <f t="shared" si="23"/>
        <v>0</v>
      </c>
      <c r="AM58" s="105">
        <f t="shared" si="12"/>
        <v>0</v>
      </c>
      <c r="AN58" s="106">
        <f t="shared" si="13"/>
        <v>0</v>
      </c>
    </row>
    <row r="59" spans="2:49" s="3" customFormat="1" ht="18" customHeight="1" x14ac:dyDescent="0.35">
      <c r="B59" s="100" t="s">
        <v>187</v>
      </c>
      <c r="C59" s="95" t="s">
        <v>208</v>
      </c>
      <c r="D59" s="96">
        <f>D60+D70+D75+D76+D79</f>
        <v>348867.5</v>
      </c>
      <c r="E59" s="96">
        <f t="shared" ref="E59:K59" si="76">E60+E70+E75+E76+E79</f>
        <v>950836.29999999993</v>
      </c>
      <c r="F59" s="96">
        <f t="shared" si="76"/>
        <v>884757.98780850647</v>
      </c>
      <c r="G59" s="96">
        <f t="shared" si="76"/>
        <v>1168296.8999999999</v>
      </c>
      <c r="H59" s="96">
        <f t="shared" si="76"/>
        <v>670220.70000000019</v>
      </c>
      <c r="I59" s="96">
        <f t="shared" si="76"/>
        <v>497367.7</v>
      </c>
      <c r="J59" s="96">
        <f t="shared" si="76"/>
        <v>878234.71964317863</v>
      </c>
      <c r="K59" s="97">
        <f t="shared" si="76"/>
        <v>1919303.07</v>
      </c>
      <c r="L59" s="96">
        <f t="shared" ref="L59:O59" si="77">L60+L70+L75+L76+L79</f>
        <v>717444.58</v>
      </c>
      <c r="M59" s="96">
        <f t="shared" si="77"/>
        <v>646708.18143111106</v>
      </c>
      <c r="N59" s="96">
        <f t="shared" si="77"/>
        <v>562990</v>
      </c>
      <c r="O59" s="97">
        <f t="shared" si="77"/>
        <v>2131667</v>
      </c>
      <c r="P59" s="96">
        <f t="shared" ref="P59:S59" si="78">P60+P70+P75+P76+P79</f>
        <v>232975.05000000002</v>
      </c>
      <c r="Q59" s="96">
        <f t="shared" si="78"/>
        <v>525412.30000000005</v>
      </c>
      <c r="R59" s="96">
        <f t="shared" si="78"/>
        <v>954428.36051200004</v>
      </c>
      <c r="S59" s="97">
        <f t="shared" si="78"/>
        <v>1409229.97</v>
      </c>
      <c r="T59" s="97">
        <f t="shared" ref="T59:V59" si="79">T60+T70+T75+T76+T79</f>
        <v>367436.11</v>
      </c>
      <c r="U59" s="96">
        <f t="shared" ref="U59" si="80">U60+U70+U75+U76+U79</f>
        <v>902763.28999999992</v>
      </c>
      <c r="V59" s="96">
        <f t="shared" si="79"/>
        <v>815754.03000000014</v>
      </c>
      <c r="W59" s="96">
        <f t="shared" ref="W59:AD59" si="81">W60+W70+W75+W76+W79</f>
        <v>2350554.0100000002</v>
      </c>
      <c r="X59" s="96">
        <f t="shared" si="81"/>
        <v>428138.51300000004</v>
      </c>
      <c r="Y59" s="97">
        <f t="shared" si="81"/>
        <v>1271497.6580000003</v>
      </c>
      <c r="Z59" s="97">
        <f t="shared" si="81"/>
        <v>908410.62199999997</v>
      </c>
      <c r="AA59" s="97">
        <f t="shared" si="81"/>
        <v>1302187.6345584297</v>
      </c>
      <c r="AB59" s="97">
        <f t="shared" si="81"/>
        <v>872543.18586142582</v>
      </c>
      <c r="AC59" s="97">
        <f t="shared" si="81"/>
        <v>1190782.2451304405</v>
      </c>
      <c r="AD59" s="97">
        <f t="shared" si="81"/>
        <v>775802.80799999996</v>
      </c>
      <c r="AE59" s="174"/>
      <c r="AF59" s="81"/>
      <c r="AG59" s="100" t="s">
        <v>187</v>
      </c>
      <c r="AH59" s="95" t="s">
        <v>208</v>
      </c>
      <c r="AI59" s="90">
        <f t="shared" si="15"/>
        <v>3352758.6878085062</v>
      </c>
      <c r="AJ59" s="90">
        <f t="shared" si="16"/>
        <v>3965126.1896431791</v>
      </c>
      <c r="AK59" s="91">
        <f t="shared" si="11"/>
        <v>4058809.761431111</v>
      </c>
      <c r="AL59" s="91">
        <f t="shared" si="23"/>
        <v>3122045.6805119999</v>
      </c>
      <c r="AM59" s="91">
        <f t="shared" si="12"/>
        <v>4436507.4400000004</v>
      </c>
      <c r="AN59" s="99">
        <f t="shared" si="13"/>
        <v>3910234.4275584305</v>
      </c>
      <c r="AO59" s="81"/>
      <c r="AP59" s="53"/>
      <c r="AQ59" s="53"/>
      <c r="AR59" s="53"/>
      <c r="AS59" s="53"/>
      <c r="AT59" s="8"/>
      <c r="AU59" s="8"/>
      <c r="AV59" s="8"/>
      <c r="AW59" s="8"/>
    </row>
    <row r="60" spans="2:49" s="3" customFormat="1" ht="18" customHeight="1" x14ac:dyDescent="0.35">
      <c r="B60" s="100" t="s">
        <v>188</v>
      </c>
      <c r="C60" s="101" t="s">
        <v>271</v>
      </c>
      <c r="D60" s="102">
        <f>D61+D65</f>
        <v>260711.4</v>
      </c>
      <c r="E60" s="102">
        <f t="shared" ref="E60:K60" si="82">E61+E65</f>
        <v>659660</v>
      </c>
      <c r="F60" s="102">
        <f t="shared" si="82"/>
        <v>286655.74490323488</v>
      </c>
      <c r="G60" s="102">
        <f t="shared" si="82"/>
        <v>565943.39999999991</v>
      </c>
      <c r="H60" s="102">
        <f t="shared" si="82"/>
        <v>580078.70000000007</v>
      </c>
      <c r="I60" s="102">
        <f t="shared" si="82"/>
        <v>304798</v>
      </c>
      <c r="J60" s="102">
        <f t="shared" si="82"/>
        <v>486722</v>
      </c>
      <c r="K60" s="103">
        <f t="shared" si="82"/>
        <v>686856.96</v>
      </c>
      <c r="L60" s="102">
        <f t="shared" ref="L60:O60" si="83">L61+L65</f>
        <v>617615.93999999994</v>
      </c>
      <c r="M60" s="102">
        <f t="shared" si="83"/>
        <v>427483</v>
      </c>
      <c r="N60" s="102">
        <f t="shared" si="83"/>
        <v>359246</v>
      </c>
      <c r="O60" s="103">
        <f t="shared" si="83"/>
        <v>273720</v>
      </c>
      <c r="P60" s="102">
        <f t="shared" ref="P60:S60" si="84">P61+P65</f>
        <v>124942.53</v>
      </c>
      <c r="Q60" s="102">
        <f t="shared" si="84"/>
        <v>341475</v>
      </c>
      <c r="R60" s="102">
        <f t="shared" si="84"/>
        <v>134977.694327</v>
      </c>
      <c r="S60" s="103">
        <f t="shared" si="84"/>
        <v>457026</v>
      </c>
      <c r="T60" s="103">
        <f t="shared" ref="T60:V60" si="85">T61+T65</f>
        <v>120262.71</v>
      </c>
      <c r="U60" s="102">
        <f t="shared" ref="U60" si="86">U61+U65</f>
        <v>411883.49999999994</v>
      </c>
      <c r="V60" s="102">
        <f t="shared" si="85"/>
        <v>83375.69</v>
      </c>
      <c r="W60" s="102">
        <f t="shared" ref="W60:AD60" si="87">W61+W65</f>
        <v>1316613.9900000002</v>
      </c>
      <c r="X60" s="102">
        <f t="shared" si="87"/>
        <v>147950.52300000002</v>
      </c>
      <c r="Y60" s="103">
        <f t="shared" si="87"/>
        <v>505302.96299999999</v>
      </c>
      <c r="Z60" s="103">
        <f t="shared" si="87"/>
        <v>416081.52</v>
      </c>
      <c r="AA60" s="103">
        <f t="shared" si="87"/>
        <v>440063</v>
      </c>
      <c r="AB60" s="103">
        <f t="shared" si="87"/>
        <v>229106.4</v>
      </c>
      <c r="AC60" s="103">
        <f t="shared" si="87"/>
        <v>573546.06488006574</v>
      </c>
      <c r="AD60" s="103">
        <f t="shared" si="87"/>
        <v>176147.58</v>
      </c>
      <c r="AE60" s="175"/>
      <c r="AF60" s="81"/>
      <c r="AG60" s="100" t="s">
        <v>188</v>
      </c>
      <c r="AH60" s="101" t="s">
        <v>271</v>
      </c>
      <c r="AI60" s="104">
        <f t="shared" si="15"/>
        <v>1772970.5449032348</v>
      </c>
      <c r="AJ60" s="104">
        <f t="shared" si="16"/>
        <v>2058455.6600000001</v>
      </c>
      <c r="AK60" s="105">
        <f t="shared" si="11"/>
        <v>1678064.94</v>
      </c>
      <c r="AL60" s="105">
        <f t="shared" si="23"/>
        <v>1058421.2243270001</v>
      </c>
      <c r="AM60" s="105">
        <f t="shared" si="12"/>
        <v>1932135.8900000001</v>
      </c>
      <c r="AN60" s="106">
        <f t="shared" si="13"/>
        <v>1509398.0060000001</v>
      </c>
      <c r="AO60" s="81"/>
      <c r="AP60" s="53"/>
      <c r="AQ60" s="53"/>
      <c r="AR60" s="53"/>
      <c r="AS60" s="53"/>
      <c r="AT60" s="8"/>
      <c r="AU60" s="8"/>
      <c r="AV60" s="8"/>
      <c r="AW60" s="8"/>
    </row>
    <row r="61" spans="2:49" ht="18" customHeight="1" x14ac:dyDescent="0.35">
      <c r="B61" s="100" t="s">
        <v>189</v>
      </c>
      <c r="C61" s="107" t="s">
        <v>212</v>
      </c>
      <c r="D61" s="102">
        <v>151739.29999999999</v>
      </c>
      <c r="E61" s="102">
        <v>254756</v>
      </c>
      <c r="F61" s="102">
        <v>122984.36868285938</v>
      </c>
      <c r="G61" s="102">
        <v>309403.19999999995</v>
      </c>
      <c r="H61" s="102">
        <v>69932.399999999994</v>
      </c>
      <c r="I61" s="102">
        <v>99425</v>
      </c>
      <c r="J61" s="102">
        <v>362069</v>
      </c>
      <c r="K61" s="103">
        <v>349758.4</v>
      </c>
      <c r="L61" s="102">
        <v>124695.73999999999</v>
      </c>
      <c r="M61" s="102">
        <v>173556</v>
      </c>
      <c r="N61" s="102">
        <v>258708</v>
      </c>
      <c r="O61" s="103">
        <v>145300</v>
      </c>
      <c r="P61" s="102">
        <v>28617.85</v>
      </c>
      <c r="Q61" s="102">
        <v>69425</v>
      </c>
      <c r="R61" s="102">
        <v>52644</v>
      </c>
      <c r="S61" s="103">
        <v>251701</v>
      </c>
      <c r="T61" s="103">
        <v>42235</v>
      </c>
      <c r="U61" s="102">
        <v>45181.729999999996</v>
      </c>
      <c r="V61" s="102">
        <v>36512.699999999997</v>
      </c>
      <c r="W61" s="102">
        <v>332832.64000000001</v>
      </c>
      <c r="X61" s="102">
        <v>2160.8329999999996</v>
      </c>
      <c r="Y61" s="103">
        <v>75244.442999999999</v>
      </c>
      <c r="Z61" s="102">
        <v>215358.39</v>
      </c>
      <c r="AA61" s="103">
        <v>291546</v>
      </c>
      <c r="AB61" s="103">
        <v>46256.4</v>
      </c>
      <c r="AC61" s="103">
        <v>52790.064880065736</v>
      </c>
      <c r="AD61" s="103">
        <v>114908.29999999999</v>
      </c>
      <c r="AE61" s="175"/>
      <c r="AG61" s="114">
        <v>1411</v>
      </c>
      <c r="AH61" s="107" t="s">
        <v>212</v>
      </c>
      <c r="AI61" s="104">
        <f t="shared" si="15"/>
        <v>838882.86868285935</v>
      </c>
      <c r="AJ61" s="104">
        <f t="shared" si="16"/>
        <v>881184.8</v>
      </c>
      <c r="AK61" s="105">
        <f t="shared" si="11"/>
        <v>702259.74</v>
      </c>
      <c r="AL61" s="105">
        <f t="shared" si="23"/>
        <v>402387.85</v>
      </c>
      <c r="AM61" s="105">
        <f t="shared" si="12"/>
        <v>456762.07</v>
      </c>
      <c r="AN61" s="106">
        <f t="shared" si="13"/>
        <v>584309.66599999997</v>
      </c>
    </row>
    <row r="62" spans="2:49" s="2" customFormat="1" ht="18" customHeight="1" x14ac:dyDescent="0.3">
      <c r="B62" s="114">
        <v>14111</v>
      </c>
      <c r="C62" s="107" t="s">
        <v>304</v>
      </c>
      <c r="D62" s="102" t="s">
        <v>390</v>
      </c>
      <c r="E62" s="102" t="s">
        <v>390</v>
      </c>
      <c r="F62" s="102" t="s">
        <v>390</v>
      </c>
      <c r="G62" s="121" t="s">
        <v>390</v>
      </c>
      <c r="H62" s="121" t="s">
        <v>390</v>
      </c>
      <c r="I62" s="121" t="s">
        <v>390</v>
      </c>
      <c r="J62" s="121" t="s">
        <v>390</v>
      </c>
      <c r="K62" s="122" t="s">
        <v>390</v>
      </c>
      <c r="L62" s="121" t="s">
        <v>390</v>
      </c>
      <c r="M62" s="121" t="s">
        <v>390</v>
      </c>
      <c r="N62" s="121" t="s">
        <v>390</v>
      </c>
      <c r="O62" s="122" t="s">
        <v>390</v>
      </c>
      <c r="P62" s="121" t="s">
        <v>390</v>
      </c>
      <c r="Q62" s="121" t="s">
        <v>390</v>
      </c>
      <c r="R62" s="121" t="s">
        <v>390</v>
      </c>
      <c r="S62" s="122" t="s">
        <v>390</v>
      </c>
      <c r="T62" s="122" t="s">
        <v>390</v>
      </c>
      <c r="U62" s="121" t="s">
        <v>390</v>
      </c>
      <c r="V62" s="121" t="s">
        <v>390</v>
      </c>
      <c r="W62" s="121" t="s">
        <v>390</v>
      </c>
      <c r="X62" s="121" t="s">
        <v>390</v>
      </c>
      <c r="Y62" s="122" t="s">
        <v>390</v>
      </c>
      <c r="Z62" s="121" t="s">
        <v>390</v>
      </c>
      <c r="AA62" s="122" t="s">
        <v>390</v>
      </c>
      <c r="AB62" s="122" t="s">
        <v>390</v>
      </c>
      <c r="AC62" s="122" t="s">
        <v>390</v>
      </c>
      <c r="AD62" s="122" t="s">
        <v>390</v>
      </c>
      <c r="AE62" s="180"/>
      <c r="AF62" s="75"/>
      <c r="AG62" s="114">
        <v>14111</v>
      </c>
      <c r="AH62" s="107" t="s">
        <v>304</v>
      </c>
      <c r="AI62" s="104" t="s">
        <v>390</v>
      </c>
      <c r="AJ62" s="104" t="s">
        <v>390</v>
      </c>
      <c r="AK62" s="105" t="s">
        <v>390</v>
      </c>
      <c r="AL62" s="105" t="s">
        <v>390</v>
      </c>
      <c r="AM62" s="105" t="s">
        <v>390</v>
      </c>
      <c r="AN62" s="106" t="s">
        <v>390</v>
      </c>
      <c r="AO62" s="75"/>
      <c r="AP62" s="20"/>
      <c r="AQ62" s="20"/>
      <c r="AR62" s="20"/>
      <c r="AS62" s="20"/>
      <c r="AT62" s="7"/>
      <c r="AU62" s="7"/>
      <c r="AV62" s="7"/>
      <c r="AW62" s="7"/>
    </row>
    <row r="63" spans="2:49" s="2" customFormat="1" ht="18" customHeight="1" x14ac:dyDescent="0.3">
      <c r="B63" s="114">
        <v>14112</v>
      </c>
      <c r="C63" s="107" t="s">
        <v>305</v>
      </c>
      <c r="D63" s="109" t="s">
        <v>390</v>
      </c>
      <c r="E63" s="109" t="s">
        <v>390</v>
      </c>
      <c r="F63" s="109" t="s">
        <v>390</v>
      </c>
      <c r="G63" s="108" t="s">
        <v>390</v>
      </c>
      <c r="H63" s="108" t="s">
        <v>390</v>
      </c>
      <c r="I63" s="108" t="s">
        <v>390</v>
      </c>
      <c r="J63" s="108" t="s">
        <v>390</v>
      </c>
      <c r="K63" s="112" t="s">
        <v>390</v>
      </c>
      <c r="L63" s="108" t="s">
        <v>390</v>
      </c>
      <c r="M63" s="108" t="s">
        <v>390</v>
      </c>
      <c r="N63" s="108" t="s">
        <v>390</v>
      </c>
      <c r="O63" s="112" t="s">
        <v>390</v>
      </c>
      <c r="P63" s="108" t="s">
        <v>390</v>
      </c>
      <c r="Q63" s="108" t="s">
        <v>390</v>
      </c>
      <c r="R63" s="108" t="s">
        <v>390</v>
      </c>
      <c r="S63" s="112" t="s">
        <v>390</v>
      </c>
      <c r="T63" s="112" t="s">
        <v>390</v>
      </c>
      <c r="U63" s="108" t="s">
        <v>390</v>
      </c>
      <c r="V63" s="108" t="s">
        <v>390</v>
      </c>
      <c r="W63" s="108" t="s">
        <v>390</v>
      </c>
      <c r="X63" s="108" t="s">
        <v>390</v>
      </c>
      <c r="Y63" s="112" t="s">
        <v>390</v>
      </c>
      <c r="Z63" s="108" t="s">
        <v>390</v>
      </c>
      <c r="AA63" s="112" t="s">
        <v>390</v>
      </c>
      <c r="AB63" s="112" t="s">
        <v>390</v>
      </c>
      <c r="AC63" s="112" t="s">
        <v>390</v>
      </c>
      <c r="AD63" s="112" t="s">
        <v>390</v>
      </c>
      <c r="AE63" s="177"/>
      <c r="AF63" s="75"/>
      <c r="AG63" s="114">
        <v>14112</v>
      </c>
      <c r="AH63" s="107" t="s">
        <v>305</v>
      </c>
      <c r="AI63" s="104" t="s">
        <v>390</v>
      </c>
      <c r="AJ63" s="104" t="s">
        <v>390</v>
      </c>
      <c r="AK63" s="105" t="s">
        <v>390</v>
      </c>
      <c r="AL63" s="105" t="s">
        <v>390</v>
      </c>
      <c r="AM63" s="105" t="s">
        <v>390</v>
      </c>
      <c r="AN63" s="106" t="s">
        <v>390</v>
      </c>
      <c r="AO63" s="75"/>
      <c r="AP63" s="20"/>
      <c r="AQ63" s="20"/>
      <c r="AR63" s="20"/>
      <c r="AS63" s="20"/>
      <c r="AT63" s="7"/>
      <c r="AU63" s="7"/>
      <c r="AV63" s="7"/>
      <c r="AW63" s="7"/>
    </row>
    <row r="64" spans="2:49" s="2" customFormat="1" ht="18" customHeight="1" x14ac:dyDescent="0.3">
      <c r="B64" s="114">
        <v>14113</v>
      </c>
      <c r="C64" s="107" t="s">
        <v>306</v>
      </c>
      <c r="D64" s="109" t="s">
        <v>390</v>
      </c>
      <c r="E64" s="109" t="s">
        <v>390</v>
      </c>
      <c r="F64" s="109" t="s">
        <v>390</v>
      </c>
      <c r="G64" s="108" t="s">
        <v>390</v>
      </c>
      <c r="H64" s="108" t="s">
        <v>390</v>
      </c>
      <c r="I64" s="108" t="s">
        <v>390</v>
      </c>
      <c r="J64" s="108" t="s">
        <v>390</v>
      </c>
      <c r="K64" s="112" t="s">
        <v>390</v>
      </c>
      <c r="L64" s="108" t="s">
        <v>390</v>
      </c>
      <c r="M64" s="108" t="s">
        <v>390</v>
      </c>
      <c r="N64" s="108" t="s">
        <v>390</v>
      </c>
      <c r="O64" s="112" t="s">
        <v>390</v>
      </c>
      <c r="P64" s="108" t="s">
        <v>390</v>
      </c>
      <c r="Q64" s="108" t="s">
        <v>390</v>
      </c>
      <c r="R64" s="108" t="s">
        <v>390</v>
      </c>
      <c r="S64" s="112" t="s">
        <v>390</v>
      </c>
      <c r="T64" s="112" t="s">
        <v>390</v>
      </c>
      <c r="U64" s="108" t="s">
        <v>390</v>
      </c>
      <c r="V64" s="108" t="s">
        <v>390</v>
      </c>
      <c r="W64" s="108" t="s">
        <v>390</v>
      </c>
      <c r="X64" s="108" t="s">
        <v>390</v>
      </c>
      <c r="Y64" s="112" t="s">
        <v>390</v>
      </c>
      <c r="Z64" s="108" t="s">
        <v>390</v>
      </c>
      <c r="AA64" s="112" t="s">
        <v>390</v>
      </c>
      <c r="AB64" s="112" t="s">
        <v>390</v>
      </c>
      <c r="AC64" s="112" t="s">
        <v>390</v>
      </c>
      <c r="AD64" s="112" t="s">
        <v>390</v>
      </c>
      <c r="AE64" s="177"/>
      <c r="AF64" s="75"/>
      <c r="AG64" s="114">
        <v>14113</v>
      </c>
      <c r="AH64" s="107" t="s">
        <v>306</v>
      </c>
      <c r="AI64" s="104" t="s">
        <v>390</v>
      </c>
      <c r="AJ64" s="104" t="s">
        <v>390</v>
      </c>
      <c r="AK64" s="105" t="s">
        <v>390</v>
      </c>
      <c r="AL64" s="105" t="s">
        <v>390</v>
      </c>
      <c r="AM64" s="105" t="s">
        <v>390</v>
      </c>
      <c r="AN64" s="106" t="s">
        <v>390</v>
      </c>
      <c r="AO64" s="75"/>
      <c r="AP64" s="20"/>
      <c r="AQ64" s="20"/>
      <c r="AR64" s="20"/>
      <c r="AS64" s="20"/>
      <c r="AT64" s="7"/>
      <c r="AU64" s="7"/>
      <c r="AV64" s="7"/>
      <c r="AW64" s="7"/>
    </row>
    <row r="65" spans="2:49" ht="18" customHeight="1" x14ac:dyDescent="0.35">
      <c r="B65" s="100" t="s">
        <v>190</v>
      </c>
      <c r="C65" s="107" t="s">
        <v>272</v>
      </c>
      <c r="D65" s="109">
        <v>108972.1</v>
      </c>
      <c r="E65" s="109">
        <v>404904</v>
      </c>
      <c r="F65" s="109">
        <v>163671.37622037547</v>
      </c>
      <c r="G65" s="109">
        <v>256540.2</v>
      </c>
      <c r="H65" s="109">
        <v>510146.30000000005</v>
      </c>
      <c r="I65" s="109">
        <v>205373</v>
      </c>
      <c r="J65" s="109">
        <v>124653</v>
      </c>
      <c r="K65" s="113">
        <v>337098.56</v>
      </c>
      <c r="L65" s="109">
        <v>492920.2</v>
      </c>
      <c r="M65" s="109">
        <v>253927</v>
      </c>
      <c r="N65" s="109">
        <v>100538</v>
      </c>
      <c r="O65" s="113">
        <v>128420</v>
      </c>
      <c r="P65" s="109">
        <v>96324.68</v>
      </c>
      <c r="Q65" s="109">
        <v>272050</v>
      </c>
      <c r="R65" s="109">
        <v>82333.694327000005</v>
      </c>
      <c r="S65" s="113">
        <v>205325</v>
      </c>
      <c r="T65" s="113">
        <v>78027.710000000006</v>
      </c>
      <c r="U65" s="109">
        <v>366701.76999999996</v>
      </c>
      <c r="V65" s="109">
        <v>46862.99</v>
      </c>
      <c r="W65" s="109">
        <v>983781.35000000009</v>
      </c>
      <c r="X65" s="109">
        <v>145789.69</v>
      </c>
      <c r="Y65" s="113">
        <v>430058.52</v>
      </c>
      <c r="Z65" s="109">
        <v>200723.13</v>
      </c>
      <c r="AA65" s="113">
        <v>148517</v>
      </c>
      <c r="AB65" s="113">
        <v>182850</v>
      </c>
      <c r="AC65" s="113">
        <v>520756</v>
      </c>
      <c r="AD65" s="113">
        <v>61239.280000000006</v>
      </c>
      <c r="AE65" s="148"/>
      <c r="AG65" s="114">
        <v>1412</v>
      </c>
      <c r="AH65" s="107" t="s">
        <v>272</v>
      </c>
      <c r="AI65" s="104">
        <f t="shared" si="15"/>
        <v>934087.67622037535</v>
      </c>
      <c r="AJ65" s="104">
        <f t="shared" si="16"/>
        <v>1177270.8600000001</v>
      </c>
      <c r="AK65" s="105">
        <f t="shared" si="11"/>
        <v>975805.2</v>
      </c>
      <c r="AL65" s="105">
        <f t="shared" si="23"/>
        <v>656033.374327</v>
      </c>
      <c r="AM65" s="105">
        <f t="shared" si="12"/>
        <v>1475373.82</v>
      </c>
      <c r="AN65" s="106">
        <f t="shared" si="13"/>
        <v>925088.34</v>
      </c>
    </row>
    <row r="66" spans="2:49" ht="18" customHeight="1" x14ac:dyDescent="0.35">
      <c r="B66" s="100" t="s">
        <v>191</v>
      </c>
      <c r="C66" s="107" t="s">
        <v>273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12">
        <v>0</v>
      </c>
      <c r="L66" s="108">
        <v>0</v>
      </c>
      <c r="M66" s="108">
        <v>0</v>
      </c>
      <c r="N66" s="108">
        <v>0</v>
      </c>
      <c r="O66" s="112">
        <v>0</v>
      </c>
      <c r="P66" s="108">
        <v>0</v>
      </c>
      <c r="Q66" s="108">
        <v>0</v>
      </c>
      <c r="R66" s="108">
        <v>0</v>
      </c>
      <c r="S66" s="112">
        <v>0</v>
      </c>
      <c r="T66" s="112">
        <v>0</v>
      </c>
      <c r="U66" s="108">
        <v>0</v>
      </c>
      <c r="V66" s="108">
        <v>0</v>
      </c>
      <c r="W66" s="108">
        <v>0</v>
      </c>
      <c r="X66" s="108">
        <v>0</v>
      </c>
      <c r="Y66" s="112">
        <v>0</v>
      </c>
      <c r="Z66" s="108">
        <v>0</v>
      </c>
      <c r="AA66" s="112">
        <v>0</v>
      </c>
      <c r="AB66" s="112">
        <v>0</v>
      </c>
      <c r="AC66" s="112">
        <v>0</v>
      </c>
      <c r="AD66" s="112">
        <v>0</v>
      </c>
      <c r="AE66" s="177"/>
      <c r="AG66" s="100" t="s">
        <v>191</v>
      </c>
      <c r="AH66" s="107" t="s">
        <v>273</v>
      </c>
      <c r="AI66" s="104">
        <f t="shared" si="15"/>
        <v>0</v>
      </c>
      <c r="AJ66" s="104">
        <f t="shared" si="16"/>
        <v>0</v>
      </c>
      <c r="AK66" s="105">
        <f t="shared" si="11"/>
        <v>0</v>
      </c>
      <c r="AL66" s="105">
        <f t="shared" si="23"/>
        <v>0</v>
      </c>
      <c r="AM66" s="105">
        <f t="shared" si="12"/>
        <v>0</v>
      </c>
      <c r="AN66" s="106">
        <f t="shared" si="13"/>
        <v>0</v>
      </c>
    </row>
    <row r="67" spans="2:49" ht="18" customHeight="1" x14ac:dyDescent="0.35">
      <c r="B67" s="100" t="s">
        <v>192</v>
      </c>
      <c r="C67" s="107" t="s">
        <v>274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12">
        <v>0</v>
      </c>
      <c r="L67" s="108">
        <v>0</v>
      </c>
      <c r="M67" s="108">
        <v>0</v>
      </c>
      <c r="N67" s="108">
        <v>0</v>
      </c>
      <c r="O67" s="112">
        <v>0</v>
      </c>
      <c r="P67" s="108">
        <v>0</v>
      </c>
      <c r="Q67" s="108">
        <v>0</v>
      </c>
      <c r="R67" s="108">
        <v>0</v>
      </c>
      <c r="S67" s="112">
        <v>0</v>
      </c>
      <c r="T67" s="112">
        <v>0</v>
      </c>
      <c r="U67" s="108">
        <v>0</v>
      </c>
      <c r="V67" s="108">
        <v>0</v>
      </c>
      <c r="W67" s="108">
        <v>0</v>
      </c>
      <c r="X67" s="108">
        <v>0</v>
      </c>
      <c r="Y67" s="112">
        <v>0</v>
      </c>
      <c r="Z67" s="108">
        <v>0</v>
      </c>
      <c r="AA67" s="112">
        <v>0</v>
      </c>
      <c r="AB67" s="112">
        <v>0</v>
      </c>
      <c r="AC67" s="112">
        <v>0</v>
      </c>
      <c r="AD67" s="112">
        <v>0</v>
      </c>
      <c r="AE67" s="177"/>
      <c r="AG67" s="100" t="s">
        <v>192</v>
      </c>
      <c r="AH67" s="107" t="s">
        <v>274</v>
      </c>
      <c r="AI67" s="104">
        <f t="shared" si="15"/>
        <v>0</v>
      </c>
      <c r="AJ67" s="104">
        <f t="shared" si="16"/>
        <v>0</v>
      </c>
      <c r="AK67" s="105">
        <f t="shared" si="11"/>
        <v>0</v>
      </c>
      <c r="AL67" s="105">
        <f t="shared" si="23"/>
        <v>0</v>
      </c>
      <c r="AM67" s="105">
        <f t="shared" si="12"/>
        <v>0</v>
      </c>
      <c r="AN67" s="106">
        <f t="shared" si="13"/>
        <v>0</v>
      </c>
    </row>
    <row r="68" spans="2:49" ht="18" customHeight="1" x14ac:dyDescent="0.35">
      <c r="B68" s="100" t="s">
        <v>193</v>
      </c>
      <c r="C68" s="107" t="s">
        <v>275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12">
        <v>0</v>
      </c>
      <c r="L68" s="108">
        <v>0</v>
      </c>
      <c r="M68" s="108">
        <v>0</v>
      </c>
      <c r="N68" s="108">
        <v>0</v>
      </c>
      <c r="O68" s="112">
        <v>0</v>
      </c>
      <c r="P68" s="108">
        <v>0</v>
      </c>
      <c r="Q68" s="108">
        <v>0</v>
      </c>
      <c r="R68" s="108">
        <v>0</v>
      </c>
      <c r="S68" s="112">
        <v>0</v>
      </c>
      <c r="T68" s="112">
        <v>0</v>
      </c>
      <c r="U68" s="108">
        <v>0</v>
      </c>
      <c r="V68" s="108">
        <v>0</v>
      </c>
      <c r="W68" s="108">
        <v>0</v>
      </c>
      <c r="X68" s="108">
        <v>0</v>
      </c>
      <c r="Y68" s="112">
        <v>0</v>
      </c>
      <c r="Z68" s="108">
        <v>0</v>
      </c>
      <c r="AA68" s="112">
        <v>0</v>
      </c>
      <c r="AB68" s="112">
        <v>0</v>
      </c>
      <c r="AC68" s="112">
        <v>0</v>
      </c>
      <c r="AD68" s="112">
        <v>0</v>
      </c>
      <c r="AE68" s="177"/>
      <c r="AG68" s="100" t="s">
        <v>193</v>
      </c>
      <c r="AH68" s="107" t="s">
        <v>275</v>
      </c>
      <c r="AI68" s="104">
        <f t="shared" si="15"/>
        <v>0</v>
      </c>
      <c r="AJ68" s="104">
        <f t="shared" si="16"/>
        <v>0</v>
      </c>
      <c r="AK68" s="105">
        <f t="shared" si="11"/>
        <v>0</v>
      </c>
      <c r="AL68" s="105">
        <f t="shared" si="23"/>
        <v>0</v>
      </c>
      <c r="AM68" s="105">
        <f t="shared" si="12"/>
        <v>0</v>
      </c>
      <c r="AN68" s="106">
        <f t="shared" si="13"/>
        <v>0</v>
      </c>
    </row>
    <row r="69" spans="2:49" ht="18" customHeight="1" x14ac:dyDescent="0.35">
      <c r="B69" s="114">
        <v>1416</v>
      </c>
      <c r="C69" s="107" t="s">
        <v>307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12">
        <v>0</v>
      </c>
      <c r="L69" s="108">
        <v>0</v>
      </c>
      <c r="M69" s="108">
        <v>0</v>
      </c>
      <c r="N69" s="108">
        <v>0</v>
      </c>
      <c r="O69" s="112">
        <v>0</v>
      </c>
      <c r="P69" s="108">
        <v>0</v>
      </c>
      <c r="Q69" s="108">
        <v>0</v>
      </c>
      <c r="R69" s="108">
        <v>0</v>
      </c>
      <c r="S69" s="112">
        <v>0</v>
      </c>
      <c r="T69" s="112">
        <v>0</v>
      </c>
      <c r="U69" s="108">
        <v>0</v>
      </c>
      <c r="V69" s="108">
        <v>0</v>
      </c>
      <c r="W69" s="108">
        <v>0</v>
      </c>
      <c r="X69" s="108">
        <v>0</v>
      </c>
      <c r="Y69" s="112">
        <v>0</v>
      </c>
      <c r="Z69" s="108">
        <v>0</v>
      </c>
      <c r="AA69" s="112">
        <v>0</v>
      </c>
      <c r="AB69" s="112">
        <v>0</v>
      </c>
      <c r="AC69" s="112">
        <v>0</v>
      </c>
      <c r="AD69" s="112">
        <v>0</v>
      </c>
      <c r="AE69" s="177"/>
      <c r="AG69" s="114">
        <v>1416</v>
      </c>
      <c r="AH69" s="107" t="s">
        <v>307</v>
      </c>
      <c r="AI69" s="104">
        <f t="shared" si="15"/>
        <v>0</v>
      </c>
      <c r="AJ69" s="104">
        <f t="shared" si="16"/>
        <v>0</v>
      </c>
      <c r="AK69" s="105">
        <f t="shared" ref="AK69:AK73" si="88">L69+M69+N69+O69</f>
        <v>0</v>
      </c>
      <c r="AL69" s="105">
        <f t="shared" si="23"/>
        <v>0</v>
      </c>
      <c r="AM69" s="105">
        <f t="shared" ref="AM69:AM79" si="89">T69+U69+V69+W69</f>
        <v>0</v>
      </c>
      <c r="AN69" s="106">
        <f t="shared" ref="AN69:AN79" si="90">X69+Y69+Z69+AA69</f>
        <v>0</v>
      </c>
    </row>
    <row r="70" spans="2:49" s="3" customFormat="1" ht="18" customHeight="1" x14ac:dyDescent="0.35">
      <c r="B70" s="100" t="s">
        <v>194</v>
      </c>
      <c r="C70" s="101" t="s">
        <v>276</v>
      </c>
      <c r="D70" s="102">
        <f>SUM(D71:D74)</f>
        <v>31738.400000000001</v>
      </c>
      <c r="E70" s="102">
        <f t="shared" ref="E70:K70" si="91">SUM(E71:E74)</f>
        <v>268178.59999999998</v>
      </c>
      <c r="F70" s="102">
        <f t="shared" si="91"/>
        <v>567293.14728776237</v>
      </c>
      <c r="G70" s="102">
        <f t="shared" si="91"/>
        <v>498400.99999999994</v>
      </c>
      <c r="H70" s="102">
        <f t="shared" si="91"/>
        <v>44525.399999999994</v>
      </c>
      <c r="I70" s="102">
        <f t="shared" si="91"/>
        <v>185901</v>
      </c>
      <c r="J70" s="102">
        <f t="shared" si="91"/>
        <v>372870.54842290538</v>
      </c>
      <c r="K70" s="103">
        <f t="shared" si="91"/>
        <v>1063772.81</v>
      </c>
      <c r="L70" s="102">
        <f t="shared" ref="L70:O70" si="92">SUM(L71:L74)</f>
        <v>94245.340000000011</v>
      </c>
      <c r="M70" s="102">
        <f t="shared" si="92"/>
        <v>159322.54951111111</v>
      </c>
      <c r="N70" s="102">
        <f t="shared" si="92"/>
        <v>196610</v>
      </c>
      <c r="O70" s="103">
        <f t="shared" si="92"/>
        <v>1271698</v>
      </c>
      <c r="P70" s="102">
        <f t="shared" ref="P70:S70" si="93">SUM(P71:P74)</f>
        <v>86191.51999999999</v>
      </c>
      <c r="Q70" s="102">
        <f t="shared" si="93"/>
        <v>143328.79999999999</v>
      </c>
      <c r="R70" s="102">
        <f t="shared" si="93"/>
        <v>693092.75616400002</v>
      </c>
      <c r="S70" s="103">
        <f t="shared" si="93"/>
        <v>761586.9</v>
      </c>
      <c r="T70" s="103">
        <f t="shared" ref="T70:V70" si="94">SUM(T71:T74)</f>
        <v>215186.03</v>
      </c>
      <c r="U70" s="102">
        <f t="shared" ref="U70" si="95">SUM(U71:U74)</f>
        <v>457210.72</v>
      </c>
      <c r="V70" s="102">
        <f t="shared" si="94"/>
        <v>706912.9800000001</v>
      </c>
      <c r="W70" s="102">
        <f t="shared" ref="W70:AD70" si="96">SUM(W71:W74)</f>
        <v>249626.23000000004</v>
      </c>
      <c r="X70" s="102">
        <f t="shared" si="96"/>
        <v>218991.05000000002</v>
      </c>
      <c r="Y70" s="103">
        <f t="shared" si="96"/>
        <v>699881.11500000011</v>
      </c>
      <c r="Z70" s="103">
        <f t="shared" si="96"/>
        <v>436504.20700000005</v>
      </c>
      <c r="AA70" s="103">
        <f t="shared" si="96"/>
        <v>716640.24859942973</v>
      </c>
      <c r="AB70" s="103">
        <f t="shared" si="96"/>
        <v>441510.29332189029</v>
      </c>
      <c r="AC70" s="103">
        <f t="shared" si="96"/>
        <v>555087.05044528272</v>
      </c>
      <c r="AD70" s="103">
        <f t="shared" si="96"/>
        <v>484689.93799999991</v>
      </c>
      <c r="AE70" s="175"/>
      <c r="AF70" s="81"/>
      <c r="AG70" s="100" t="s">
        <v>194</v>
      </c>
      <c r="AH70" s="101" t="s">
        <v>276</v>
      </c>
      <c r="AI70" s="104">
        <f t="shared" si="15"/>
        <v>1365611.1472877623</v>
      </c>
      <c r="AJ70" s="104">
        <f t="shared" si="16"/>
        <v>1667069.7584229056</v>
      </c>
      <c r="AK70" s="105">
        <f t="shared" si="88"/>
        <v>1721875.8895111112</v>
      </c>
      <c r="AL70" s="105">
        <f t="shared" si="23"/>
        <v>1684199.9761640001</v>
      </c>
      <c r="AM70" s="105">
        <f t="shared" si="89"/>
        <v>1628935.96</v>
      </c>
      <c r="AN70" s="106">
        <f t="shared" si="90"/>
        <v>2072016.6205994301</v>
      </c>
      <c r="AO70" s="81"/>
      <c r="AP70" s="53"/>
      <c r="AQ70" s="53"/>
      <c r="AR70" s="53"/>
      <c r="AS70" s="53"/>
      <c r="AT70" s="8"/>
      <c r="AU70" s="8"/>
      <c r="AV70" s="8"/>
      <c r="AW70" s="8"/>
    </row>
    <row r="71" spans="2:49" ht="18" customHeight="1" x14ac:dyDescent="0.35">
      <c r="B71" s="100" t="s">
        <v>195</v>
      </c>
      <c r="C71" s="107" t="s">
        <v>277</v>
      </c>
      <c r="D71" s="109">
        <v>4626</v>
      </c>
      <c r="E71" s="109">
        <v>14481</v>
      </c>
      <c r="F71" s="109">
        <v>41347.668401818104</v>
      </c>
      <c r="G71" s="109">
        <v>274996.09999999998</v>
      </c>
      <c r="H71" s="109">
        <v>19248.5</v>
      </c>
      <c r="I71" s="109">
        <v>10456</v>
      </c>
      <c r="J71" s="109">
        <v>3275.3468108086486</v>
      </c>
      <c r="K71" s="113">
        <v>4976</v>
      </c>
      <c r="L71" s="109">
        <v>4162.3999999999996</v>
      </c>
      <c r="M71" s="109">
        <v>0</v>
      </c>
      <c r="N71" s="109">
        <v>5311</v>
      </c>
      <c r="O71" s="113">
        <v>12385</v>
      </c>
      <c r="P71" s="109">
        <v>2913.6000000000004</v>
      </c>
      <c r="Q71" s="109">
        <v>6171</v>
      </c>
      <c r="R71" s="109">
        <v>26157.689358999996</v>
      </c>
      <c r="S71" s="113">
        <v>8924.08</v>
      </c>
      <c r="T71" s="113">
        <v>3205.09</v>
      </c>
      <c r="U71" s="109">
        <v>7020.6</v>
      </c>
      <c r="V71" s="109">
        <v>3149.26</v>
      </c>
      <c r="W71" s="109">
        <v>12082.699999999999</v>
      </c>
      <c r="X71" s="109">
        <v>383.71</v>
      </c>
      <c r="Y71" s="113">
        <v>1036</v>
      </c>
      <c r="Z71" s="109">
        <v>1257.9839999999999</v>
      </c>
      <c r="AA71" s="113">
        <v>4318.6630571001187</v>
      </c>
      <c r="AB71" s="113">
        <v>1476.5378157353916</v>
      </c>
      <c r="AC71" s="113">
        <v>2140</v>
      </c>
      <c r="AD71" s="113">
        <v>1372.06</v>
      </c>
      <c r="AE71" s="148"/>
      <c r="AG71" s="100" t="s">
        <v>195</v>
      </c>
      <c r="AH71" s="107" t="s">
        <v>277</v>
      </c>
      <c r="AI71" s="104">
        <f t="shared" ref="AI71:AI79" si="97">D71+E71+F71+G71</f>
        <v>335450.76840181806</v>
      </c>
      <c r="AJ71" s="104">
        <f t="shared" ref="AJ71:AJ79" si="98">H71+I71+J71+K71</f>
        <v>37955.846810808645</v>
      </c>
      <c r="AK71" s="105">
        <f t="shared" si="88"/>
        <v>21858.400000000001</v>
      </c>
      <c r="AL71" s="105">
        <f t="shared" si="23"/>
        <v>44166.369358999997</v>
      </c>
      <c r="AM71" s="105">
        <f t="shared" si="89"/>
        <v>25457.65</v>
      </c>
      <c r="AN71" s="106">
        <f t="shared" si="90"/>
        <v>6996.3570571001183</v>
      </c>
    </row>
    <row r="72" spans="2:49" ht="18" customHeight="1" x14ac:dyDescent="0.35">
      <c r="B72" s="100" t="s">
        <v>196</v>
      </c>
      <c r="C72" s="107" t="s">
        <v>278</v>
      </c>
      <c r="D72" s="108">
        <v>16124</v>
      </c>
      <c r="E72" s="108">
        <v>248875</v>
      </c>
      <c r="F72" s="108">
        <v>511475.1295415124</v>
      </c>
      <c r="G72" s="108">
        <v>183721.60000000001</v>
      </c>
      <c r="H72" s="108">
        <v>18095.2</v>
      </c>
      <c r="I72" s="108">
        <v>163160</v>
      </c>
      <c r="J72" s="108">
        <v>362491.17652059125</v>
      </c>
      <c r="K72" s="112">
        <v>1040853</v>
      </c>
      <c r="L72" s="108">
        <v>86061.750000000015</v>
      </c>
      <c r="M72" s="108">
        <v>142840.79999999999</v>
      </c>
      <c r="N72" s="108">
        <v>184969</v>
      </c>
      <c r="O72" s="112">
        <v>1231521</v>
      </c>
      <c r="P72" s="108">
        <v>75242.76999999999</v>
      </c>
      <c r="Q72" s="108">
        <v>124872.8</v>
      </c>
      <c r="R72" s="108">
        <v>655706.60600000003</v>
      </c>
      <c r="S72" s="112">
        <v>739427.59000000008</v>
      </c>
      <c r="T72" s="112">
        <v>193850.93</v>
      </c>
      <c r="U72" s="108">
        <v>445475.8</v>
      </c>
      <c r="V72" s="108">
        <v>700318.79</v>
      </c>
      <c r="W72" s="108">
        <v>224785.77000000002</v>
      </c>
      <c r="X72" s="108">
        <v>159993.05000000002</v>
      </c>
      <c r="Y72" s="112">
        <v>631054.94500000007</v>
      </c>
      <c r="Z72" s="108">
        <v>414690.76300000004</v>
      </c>
      <c r="AA72" s="112">
        <v>710166.58554232959</v>
      </c>
      <c r="AB72" s="112">
        <v>345009.56963044091</v>
      </c>
      <c r="AC72" s="112">
        <v>495448.118191652</v>
      </c>
      <c r="AD72" s="112">
        <v>480477.72999999992</v>
      </c>
      <c r="AE72" s="177"/>
      <c r="AG72" s="100" t="s">
        <v>196</v>
      </c>
      <c r="AH72" s="107" t="s">
        <v>278</v>
      </c>
      <c r="AI72" s="104">
        <f t="shared" si="97"/>
        <v>960195.72954151232</v>
      </c>
      <c r="AJ72" s="104">
        <f t="shared" si="98"/>
        <v>1584599.3765205913</v>
      </c>
      <c r="AK72" s="105">
        <f t="shared" si="88"/>
        <v>1645392.55</v>
      </c>
      <c r="AL72" s="105">
        <f t="shared" ref="AL72:AL74" si="99">P72+Q72+R72+S72</f>
        <v>1595249.7660000001</v>
      </c>
      <c r="AM72" s="105">
        <f t="shared" si="89"/>
        <v>1564431.29</v>
      </c>
      <c r="AN72" s="106">
        <f t="shared" si="90"/>
        <v>1915905.3435423297</v>
      </c>
    </row>
    <row r="73" spans="2:49" ht="18" customHeight="1" x14ac:dyDescent="0.35">
      <c r="B73" s="100" t="s">
        <v>197</v>
      </c>
      <c r="C73" s="115" t="s">
        <v>279</v>
      </c>
      <c r="D73" s="109">
        <v>10988.4</v>
      </c>
      <c r="E73" s="109">
        <v>4822.6000000000004</v>
      </c>
      <c r="F73" s="109">
        <v>14470.34934443187</v>
      </c>
      <c r="G73" s="109">
        <v>39683.300000000003</v>
      </c>
      <c r="H73" s="109">
        <v>7181.7000000000007</v>
      </c>
      <c r="I73" s="109">
        <v>12285</v>
      </c>
      <c r="J73" s="109">
        <v>7104.0250915054903</v>
      </c>
      <c r="K73" s="113">
        <v>17943.810000000001</v>
      </c>
      <c r="L73" s="109">
        <v>4021.19</v>
      </c>
      <c r="M73" s="109">
        <v>16481.749511111113</v>
      </c>
      <c r="N73" s="109">
        <v>6330</v>
      </c>
      <c r="O73" s="113">
        <v>27792</v>
      </c>
      <c r="P73" s="109">
        <v>8035.15</v>
      </c>
      <c r="Q73" s="109">
        <v>12285</v>
      </c>
      <c r="R73" s="109">
        <v>11228.460805000001</v>
      </c>
      <c r="S73" s="113">
        <v>13235.23</v>
      </c>
      <c r="T73" s="113">
        <v>18130.010000000002</v>
      </c>
      <c r="U73" s="109">
        <v>4714.32</v>
      </c>
      <c r="V73" s="109">
        <v>3444.9300000000003</v>
      </c>
      <c r="W73" s="109">
        <v>12757.759999999998</v>
      </c>
      <c r="X73" s="109">
        <v>58614.29</v>
      </c>
      <c r="Y73" s="113">
        <v>67790.17</v>
      </c>
      <c r="Z73" s="109">
        <v>20555.460000000003</v>
      </c>
      <c r="AA73" s="113">
        <v>2155</v>
      </c>
      <c r="AB73" s="113">
        <v>95024.185875713971</v>
      </c>
      <c r="AC73" s="113">
        <v>57498.932253630672</v>
      </c>
      <c r="AD73" s="113">
        <v>2840.1480000000001</v>
      </c>
      <c r="AE73" s="148"/>
      <c r="AG73" s="100" t="s">
        <v>197</v>
      </c>
      <c r="AH73" s="107" t="s">
        <v>279</v>
      </c>
      <c r="AI73" s="104">
        <f t="shared" si="97"/>
        <v>69964.649344431877</v>
      </c>
      <c r="AJ73" s="104">
        <f t="shared" si="98"/>
        <v>44514.535091505488</v>
      </c>
      <c r="AK73" s="105">
        <f t="shared" si="88"/>
        <v>54624.939511111108</v>
      </c>
      <c r="AL73" s="105">
        <f t="shared" si="99"/>
        <v>44783.840805</v>
      </c>
      <c r="AM73" s="105">
        <f t="shared" si="89"/>
        <v>39047.020000000004</v>
      </c>
      <c r="AN73" s="106">
        <f t="shared" si="90"/>
        <v>149114.91999999998</v>
      </c>
    </row>
    <row r="74" spans="2:49" ht="18" customHeight="1" x14ac:dyDescent="0.35">
      <c r="B74" s="100" t="s">
        <v>198</v>
      </c>
      <c r="C74" s="107" t="s">
        <v>280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12">
        <v>0</v>
      </c>
      <c r="L74" s="108">
        <v>0</v>
      </c>
      <c r="M74" s="108">
        <v>0</v>
      </c>
      <c r="N74" s="108">
        <v>0</v>
      </c>
      <c r="O74" s="112">
        <v>0</v>
      </c>
      <c r="P74" s="108">
        <v>0</v>
      </c>
      <c r="Q74" s="108">
        <v>0</v>
      </c>
      <c r="R74" s="108">
        <v>0</v>
      </c>
      <c r="S74" s="112">
        <v>0</v>
      </c>
      <c r="T74" s="112">
        <v>0</v>
      </c>
      <c r="U74" s="108">
        <v>0</v>
      </c>
      <c r="V74" s="108">
        <v>0</v>
      </c>
      <c r="W74" s="108">
        <v>0</v>
      </c>
      <c r="X74" s="108">
        <v>0</v>
      </c>
      <c r="Y74" s="112">
        <v>0</v>
      </c>
      <c r="Z74" s="108">
        <v>0</v>
      </c>
      <c r="AA74" s="112">
        <v>0</v>
      </c>
      <c r="AB74" s="112">
        <v>0</v>
      </c>
      <c r="AC74" s="112">
        <v>0</v>
      </c>
      <c r="AD74" s="112">
        <v>0</v>
      </c>
      <c r="AE74" s="177"/>
      <c r="AG74" s="100" t="s">
        <v>198</v>
      </c>
      <c r="AH74" s="107" t="s">
        <v>280</v>
      </c>
      <c r="AI74" s="104">
        <f t="shared" si="97"/>
        <v>0</v>
      </c>
      <c r="AJ74" s="104">
        <f t="shared" si="98"/>
        <v>0</v>
      </c>
      <c r="AK74" s="105">
        <f>L74+M74+N74+O74</f>
        <v>0</v>
      </c>
      <c r="AL74" s="105">
        <f t="shared" si="99"/>
        <v>0</v>
      </c>
      <c r="AM74" s="105">
        <f t="shared" si="89"/>
        <v>0</v>
      </c>
      <c r="AN74" s="106">
        <f t="shared" si="90"/>
        <v>0</v>
      </c>
    </row>
    <row r="75" spans="2:49" ht="18" customHeight="1" x14ac:dyDescent="0.35">
      <c r="B75" s="100" t="s">
        <v>199</v>
      </c>
      <c r="C75" s="101" t="s">
        <v>281</v>
      </c>
      <c r="D75" s="121">
        <v>14584.7</v>
      </c>
      <c r="E75" s="121">
        <v>15609.7</v>
      </c>
      <c r="F75" s="121">
        <v>21224.645617509206</v>
      </c>
      <c r="G75" s="121">
        <v>31882.5</v>
      </c>
      <c r="H75" s="121">
        <v>9864.2999999999993</v>
      </c>
      <c r="I75" s="121">
        <v>4564.7000000000007</v>
      </c>
      <c r="J75" s="121">
        <v>18249.171220273216</v>
      </c>
      <c r="K75" s="122">
        <v>15920.5</v>
      </c>
      <c r="L75" s="121">
        <v>5583.3</v>
      </c>
      <c r="M75" s="121">
        <v>6609</v>
      </c>
      <c r="N75" s="121">
        <v>7134</v>
      </c>
      <c r="O75" s="112">
        <v>15337</v>
      </c>
      <c r="P75" s="121">
        <v>11378.2</v>
      </c>
      <c r="Q75" s="121">
        <v>7995.5</v>
      </c>
      <c r="R75" s="121">
        <v>11063.16</v>
      </c>
      <c r="S75" s="112">
        <v>5582.0599999999995</v>
      </c>
      <c r="T75" s="112">
        <v>4576.3700000000008</v>
      </c>
      <c r="U75" s="108">
        <v>3525.71</v>
      </c>
      <c r="V75" s="108">
        <v>6946.3600000000006</v>
      </c>
      <c r="W75" s="108">
        <v>9483.7999999999993</v>
      </c>
      <c r="X75" s="108">
        <v>4219.92</v>
      </c>
      <c r="Y75" s="112">
        <v>6713.59</v>
      </c>
      <c r="Z75" s="108">
        <v>8979.7099999999991</v>
      </c>
      <c r="AA75" s="112">
        <v>31029.106358999998</v>
      </c>
      <c r="AB75" s="112">
        <v>110974.7991970195</v>
      </c>
      <c r="AC75" s="112">
        <v>45985.729805092167</v>
      </c>
      <c r="AD75" s="112">
        <v>107414.79000000001</v>
      </c>
      <c r="AE75" s="177"/>
      <c r="AG75" s="100" t="s">
        <v>199</v>
      </c>
      <c r="AH75" s="101" t="s">
        <v>281</v>
      </c>
      <c r="AI75" s="104">
        <f t="shared" si="97"/>
        <v>83301.545617509211</v>
      </c>
      <c r="AJ75" s="104">
        <f t="shared" si="98"/>
        <v>48598.671220273216</v>
      </c>
      <c r="AK75" s="105">
        <f t="shared" ref="AK75:AK79" si="100">L75+M75+N75+O75</f>
        <v>34663.300000000003</v>
      </c>
      <c r="AL75" s="105">
        <f>P75+Q75+R75+S75</f>
        <v>36018.92</v>
      </c>
      <c r="AM75" s="105">
        <f t="shared" si="89"/>
        <v>24532.240000000002</v>
      </c>
      <c r="AN75" s="106">
        <f t="shared" si="90"/>
        <v>50942.326358999999</v>
      </c>
    </row>
    <row r="76" spans="2:49" s="3" customFormat="1" ht="18" customHeight="1" x14ac:dyDescent="0.35">
      <c r="B76" s="100" t="s">
        <v>200</v>
      </c>
      <c r="C76" s="101" t="s">
        <v>282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2">
        <v>0</v>
      </c>
      <c r="L76" s="121">
        <v>0</v>
      </c>
      <c r="M76" s="121">
        <v>0</v>
      </c>
      <c r="N76" s="121">
        <v>0</v>
      </c>
      <c r="O76" s="122">
        <f>O77+O78</f>
        <v>197000</v>
      </c>
      <c r="P76" s="122">
        <f t="shared" ref="P76:R76" si="101">P77+P78</f>
        <v>374.6</v>
      </c>
      <c r="Q76" s="122">
        <f t="shared" si="101"/>
        <v>64</v>
      </c>
      <c r="R76" s="122">
        <f t="shared" si="101"/>
        <v>26275</v>
      </c>
      <c r="S76" s="122">
        <f>S77+S78</f>
        <v>38163</v>
      </c>
      <c r="T76" s="122">
        <f>T77+T78</f>
        <v>375</v>
      </c>
      <c r="U76" s="121">
        <f>U77+U78</f>
        <v>0</v>
      </c>
      <c r="V76" s="121">
        <f>V77+V78</f>
        <v>0</v>
      </c>
      <c r="W76" s="121">
        <f>W77+W78</f>
        <v>870</v>
      </c>
      <c r="X76" s="121">
        <f t="shared" ref="X76:AD76" si="102">X77+X78</f>
        <v>107.82</v>
      </c>
      <c r="Y76" s="122">
        <f t="shared" si="102"/>
        <v>0</v>
      </c>
      <c r="Z76" s="122">
        <f t="shared" si="102"/>
        <v>0</v>
      </c>
      <c r="AA76" s="122">
        <f t="shared" si="102"/>
        <v>0</v>
      </c>
      <c r="AB76" s="122">
        <f t="shared" si="102"/>
        <v>0</v>
      </c>
      <c r="AC76" s="122">
        <f t="shared" si="102"/>
        <v>92</v>
      </c>
      <c r="AD76" s="122">
        <f t="shared" si="102"/>
        <v>0</v>
      </c>
      <c r="AE76" s="180"/>
      <c r="AF76" s="81"/>
      <c r="AG76" s="100" t="s">
        <v>200</v>
      </c>
      <c r="AH76" s="101" t="s">
        <v>282</v>
      </c>
      <c r="AI76" s="104">
        <f t="shared" si="97"/>
        <v>0</v>
      </c>
      <c r="AJ76" s="104">
        <f t="shared" si="98"/>
        <v>0</v>
      </c>
      <c r="AK76" s="105">
        <f>L76+M76+N76+O76</f>
        <v>197000</v>
      </c>
      <c r="AL76" s="105">
        <f t="shared" ref="AL76:AL79" si="103">P76+Q76+R76+S76</f>
        <v>64876.6</v>
      </c>
      <c r="AM76" s="105">
        <f t="shared" si="89"/>
        <v>1245</v>
      </c>
      <c r="AN76" s="106">
        <f t="shared" si="90"/>
        <v>107.82</v>
      </c>
      <c r="AO76" s="81"/>
      <c r="AP76" s="53"/>
      <c r="AQ76" s="53"/>
      <c r="AR76" s="53"/>
      <c r="AS76" s="53"/>
      <c r="AT76" s="8"/>
      <c r="AU76" s="8"/>
      <c r="AV76" s="8"/>
      <c r="AW76" s="8"/>
    </row>
    <row r="77" spans="2:49" ht="18" customHeight="1" x14ac:dyDescent="0.35">
      <c r="B77" s="100" t="s">
        <v>201</v>
      </c>
      <c r="C77" s="107" t="s">
        <v>266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  <c r="J77" s="108">
        <v>0</v>
      </c>
      <c r="K77" s="112">
        <v>0</v>
      </c>
      <c r="L77" s="108">
        <v>0</v>
      </c>
      <c r="M77" s="108">
        <v>0</v>
      </c>
      <c r="N77" s="108">
        <v>0</v>
      </c>
      <c r="O77" s="112">
        <v>197000</v>
      </c>
      <c r="P77" s="108">
        <v>374.6</v>
      </c>
      <c r="Q77" s="108">
        <v>64</v>
      </c>
      <c r="R77" s="108">
        <v>26275</v>
      </c>
      <c r="S77" s="112">
        <v>38163</v>
      </c>
      <c r="T77" s="112">
        <v>375</v>
      </c>
      <c r="U77" s="108">
        <v>0</v>
      </c>
      <c r="V77" s="108">
        <v>0</v>
      </c>
      <c r="W77" s="108">
        <v>870</v>
      </c>
      <c r="X77" s="108">
        <v>107.82</v>
      </c>
      <c r="Y77" s="112">
        <v>0</v>
      </c>
      <c r="Z77" s="108">
        <v>0</v>
      </c>
      <c r="AA77" s="112">
        <v>0</v>
      </c>
      <c r="AB77" s="112">
        <v>0</v>
      </c>
      <c r="AC77" s="112">
        <v>92</v>
      </c>
      <c r="AD77" s="112">
        <v>0</v>
      </c>
      <c r="AE77" s="177"/>
      <c r="AG77" s="100" t="s">
        <v>201</v>
      </c>
      <c r="AH77" s="107" t="s">
        <v>266</v>
      </c>
      <c r="AI77" s="104">
        <f>D77+E77+F77+G77</f>
        <v>0</v>
      </c>
      <c r="AJ77" s="104">
        <f t="shared" si="98"/>
        <v>0</v>
      </c>
      <c r="AK77" s="105">
        <f t="shared" si="100"/>
        <v>197000</v>
      </c>
      <c r="AL77" s="105">
        <f t="shared" si="103"/>
        <v>64876.6</v>
      </c>
      <c r="AM77" s="105">
        <f t="shared" si="89"/>
        <v>1245</v>
      </c>
      <c r="AN77" s="106">
        <f t="shared" si="90"/>
        <v>107.82</v>
      </c>
    </row>
    <row r="78" spans="2:49" ht="18" customHeight="1" x14ac:dyDescent="0.35">
      <c r="B78" s="100" t="s">
        <v>202</v>
      </c>
      <c r="C78" s="107" t="s">
        <v>267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v>0</v>
      </c>
      <c r="K78" s="112">
        <v>0</v>
      </c>
      <c r="L78" s="108">
        <v>0</v>
      </c>
      <c r="M78" s="108">
        <v>0</v>
      </c>
      <c r="N78" s="108">
        <v>0</v>
      </c>
      <c r="O78" s="112">
        <v>0</v>
      </c>
      <c r="P78" s="108">
        <v>0</v>
      </c>
      <c r="Q78" s="108">
        <v>0</v>
      </c>
      <c r="R78" s="108">
        <v>0</v>
      </c>
      <c r="S78" s="112">
        <v>0</v>
      </c>
      <c r="T78" s="112">
        <v>0</v>
      </c>
      <c r="U78" s="108">
        <v>0</v>
      </c>
      <c r="V78" s="108">
        <v>0</v>
      </c>
      <c r="W78" s="108">
        <v>0</v>
      </c>
      <c r="X78" s="108">
        <v>0</v>
      </c>
      <c r="Y78" s="112">
        <v>0</v>
      </c>
      <c r="Z78" s="108">
        <v>0</v>
      </c>
      <c r="AA78" s="112">
        <v>0</v>
      </c>
      <c r="AB78" s="112">
        <v>0</v>
      </c>
      <c r="AC78" s="112">
        <v>0</v>
      </c>
      <c r="AD78" s="112">
        <v>0</v>
      </c>
      <c r="AE78" s="177"/>
      <c r="AG78" s="100" t="s">
        <v>202</v>
      </c>
      <c r="AH78" s="107" t="s">
        <v>267</v>
      </c>
      <c r="AI78" s="104">
        <f t="shared" si="97"/>
        <v>0</v>
      </c>
      <c r="AJ78" s="104">
        <f t="shared" si="98"/>
        <v>0</v>
      </c>
      <c r="AK78" s="105">
        <f t="shared" si="100"/>
        <v>0</v>
      </c>
      <c r="AL78" s="105">
        <f t="shared" si="103"/>
        <v>0</v>
      </c>
      <c r="AM78" s="105">
        <f t="shared" si="89"/>
        <v>0</v>
      </c>
      <c r="AN78" s="106">
        <f t="shared" si="90"/>
        <v>0</v>
      </c>
    </row>
    <row r="79" spans="2:49" ht="18" customHeight="1" thickBot="1" x14ac:dyDescent="0.4">
      <c r="B79" s="123" t="s">
        <v>203</v>
      </c>
      <c r="C79" s="124" t="s">
        <v>231</v>
      </c>
      <c r="D79" s="125">
        <v>41833</v>
      </c>
      <c r="E79" s="125">
        <v>7388</v>
      </c>
      <c r="F79" s="125">
        <v>9584.4500000000007</v>
      </c>
      <c r="G79" s="125">
        <v>72070</v>
      </c>
      <c r="H79" s="125">
        <v>35752.300000000003</v>
      </c>
      <c r="I79" s="125">
        <v>2104</v>
      </c>
      <c r="J79" s="125">
        <v>393</v>
      </c>
      <c r="K79" s="126">
        <v>152752.79999999999</v>
      </c>
      <c r="L79" s="125">
        <v>0</v>
      </c>
      <c r="M79" s="125">
        <v>53293.63192</v>
      </c>
      <c r="N79" s="125">
        <v>0</v>
      </c>
      <c r="O79" s="127">
        <v>373912</v>
      </c>
      <c r="P79" s="125">
        <v>10088.200000000001</v>
      </c>
      <c r="Q79" s="125">
        <v>32549</v>
      </c>
      <c r="R79" s="125">
        <v>89019.750021</v>
      </c>
      <c r="S79" s="127">
        <v>146872.01</v>
      </c>
      <c r="T79" s="127">
        <v>27036</v>
      </c>
      <c r="U79" s="128">
        <v>30143.359999999997</v>
      </c>
      <c r="V79" s="128">
        <v>18519</v>
      </c>
      <c r="W79" s="128">
        <v>773959.99000000011</v>
      </c>
      <c r="X79" s="128">
        <v>56869.2</v>
      </c>
      <c r="Y79" s="127">
        <v>59599.99</v>
      </c>
      <c r="Z79" s="128">
        <v>46845.184999999998</v>
      </c>
      <c r="AA79" s="127">
        <v>114455.27959999999</v>
      </c>
      <c r="AB79" s="127">
        <v>90951.693342515966</v>
      </c>
      <c r="AC79" s="127">
        <v>16071.400000000001</v>
      </c>
      <c r="AD79" s="127">
        <v>7550.5</v>
      </c>
      <c r="AE79" s="181"/>
      <c r="AG79" s="123" t="s">
        <v>203</v>
      </c>
      <c r="AH79" s="124" t="s">
        <v>231</v>
      </c>
      <c r="AI79" s="129">
        <f t="shared" si="97"/>
        <v>130875.45</v>
      </c>
      <c r="AJ79" s="129">
        <f t="shared" si="98"/>
        <v>191002.09999999998</v>
      </c>
      <c r="AK79" s="130">
        <f t="shared" si="100"/>
        <v>427205.63192000001</v>
      </c>
      <c r="AL79" s="130">
        <f t="shared" si="103"/>
        <v>278528.96002100001</v>
      </c>
      <c r="AM79" s="130">
        <f t="shared" si="89"/>
        <v>849658.35000000009</v>
      </c>
      <c r="AN79" s="131">
        <f t="shared" si="90"/>
        <v>277769.65460000001</v>
      </c>
    </row>
  </sheetData>
  <mergeCells count="20">
    <mergeCell ref="AN2:AN3"/>
    <mergeCell ref="AM2:AM3"/>
    <mergeCell ref="AL2:AL3"/>
    <mergeCell ref="C2:C3"/>
    <mergeCell ref="T2:W2"/>
    <mergeCell ref="P2:S2"/>
    <mergeCell ref="L2:O2"/>
    <mergeCell ref="H2:K2"/>
    <mergeCell ref="J1:K1"/>
    <mergeCell ref="N1:O1"/>
    <mergeCell ref="B1:G1"/>
    <mergeCell ref="AK2:AK3"/>
    <mergeCell ref="AI2:AI3"/>
    <mergeCell ref="AJ2:AJ3"/>
    <mergeCell ref="AH2:AH3"/>
    <mergeCell ref="AG1:AJ1"/>
    <mergeCell ref="U1:W1"/>
    <mergeCell ref="X2:AA2"/>
    <mergeCell ref="D2:G2"/>
    <mergeCell ref="AB2:AE2"/>
  </mergeCells>
  <pageMargins left="0.7" right="0.2" top="0.75" bottom="0.5" header="0.3" footer="0.3"/>
  <pageSetup paperSize="8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F888-6700-49AF-A9AC-37C0027B870D}">
  <sheetPr>
    <tabColor theme="0" tint="-4.9989318521683403E-2"/>
  </sheetPr>
  <dimension ref="B1:AO43"/>
  <sheetViews>
    <sheetView topLeftCell="AF1" zoomScale="80" zoomScaleNormal="80" workbookViewId="0">
      <selection activeCell="AS12" sqref="AS12"/>
    </sheetView>
  </sheetViews>
  <sheetFormatPr defaultRowHeight="14.5" x14ac:dyDescent="0.35"/>
  <cols>
    <col min="1" max="1" width="3.6328125" customWidth="1"/>
    <col min="2" max="2" width="5.1796875" style="132" customWidth="1"/>
    <col min="3" max="3" width="46.6328125" style="132" customWidth="1"/>
    <col min="4" max="31" width="11.6328125" style="132" customWidth="1"/>
    <col min="32" max="32" width="5.6328125" style="132" customWidth="1"/>
    <col min="33" max="33" width="5.1796875" style="132" customWidth="1"/>
    <col min="34" max="34" width="46.6328125" style="132" customWidth="1"/>
    <col min="35" max="40" width="13.1796875" style="75" customWidth="1"/>
    <col min="41" max="41" width="8.7265625" style="14"/>
  </cols>
  <sheetData>
    <row r="1" spans="2:41" s="5" customFormat="1" ht="22" customHeight="1" thickBot="1" x14ac:dyDescent="0.4">
      <c r="B1" s="244" t="s">
        <v>406</v>
      </c>
      <c r="C1" s="244"/>
      <c r="D1" s="229"/>
      <c r="E1" s="229"/>
      <c r="F1" s="229"/>
      <c r="G1" s="229"/>
      <c r="H1" s="15"/>
      <c r="I1" s="15"/>
      <c r="J1" s="220"/>
      <c r="K1" s="220"/>
      <c r="L1" s="15"/>
      <c r="M1" s="15"/>
      <c r="N1" s="220" t="s">
        <v>383</v>
      </c>
      <c r="O1" s="220"/>
      <c r="P1" s="15"/>
      <c r="Q1" s="15"/>
      <c r="R1" s="220"/>
      <c r="S1" s="220"/>
      <c r="T1" s="227"/>
      <c r="U1" s="220"/>
      <c r="V1" s="220"/>
      <c r="W1" s="220"/>
      <c r="X1" s="17"/>
      <c r="Y1" s="220"/>
      <c r="Z1" s="220"/>
      <c r="AA1" s="220"/>
      <c r="AB1" s="17"/>
      <c r="AD1" s="17"/>
      <c r="AE1" s="17" t="s">
        <v>395</v>
      </c>
      <c r="AF1" s="15"/>
      <c r="AG1" s="249" t="s">
        <v>391</v>
      </c>
      <c r="AH1" s="229"/>
      <c r="AI1" s="229"/>
      <c r="AJ1" s="229"/>
      <c r="AK1" s="220" t="s">
        <v>395</v>
      </c>
      <c r="AL1" s="227"/>
      <c r="AM1" s="227"/>
      <c r="AN1" s="227"/>
      <c r="AO1" s="13"/>
    </row>
    <row r="2" spans="2:41" ht="17" customHeight="1" x14ac:dyDescent="0.35">
      <c r="B2" s="182"/>
      <c r="C2" s="253" t="s">
        <v>387</v>
      </c>
      <c r="D2" s="230">
        <v>2017</v>
      </c>
      <c r="E2" s="231"/>
      <c r="F2" s="231"/>
      <c r="G2" s="232"/>
      <c r="H2" s="230">
        <v>2018</v>
      </c>
      <c r="I2" s="231"/>
      <c r="J2" s="231"/>
      <c r="K2" s="232"/>
      <c r="L2" s="230">
        <v>2019</v>
      </c>
      <c r="M2" s="231"/>
      <c r="N2" s="231"/>
      <c r="O2" s="232"/>
      <c r="P2" s="230">
        <v>2020</v>
      </c>
      <c r="Q2" s="231"/>
      <c r="R2" s="231"/>
      <c r="S2" s="232"/>
      <c r="T2" s="230">
        <v>2021</v>
      </c>
      <c r="U2" s="231"/>
      <c r="V2" s="231"/>
      <c r="W2" s="232"/>
      <c r="X2" s="230">
        <v>2022</v>
      </c>
      <c r="Y2" s="231"/>
      <c r="Z2" s="231"/>
      <c r="AA2" s="231"/>
      <c r="AB2" s="238">
        <v>2023</v>
      </c>
      <c r="AC2" s="239"/>
      <c r="AD2" s="259"/>
      <c r="AE2" s="260"/>
      <c r="AG2" s="182"/>
      <c r="AH2" s="255" t="s">
        <v>387</v>
      </c>
      <c r="AI2" s="257">
        <v>2017</v>
      </c>
      <c r="AJ2" s="257">
        <v>2018</v>
      </c>
      <c r="AK2" s="245">
        <v>2019</v>
      </c>
      <c r="AL2" s="245">
        <v>2020</v>
      </c>
      <c r="AM2" s="245">
        <v>2021</v>
      </c>
      <c r="AN2" s="250">
        <v>2022</v>
      </c>
    </row>
    <row r="3" spans="2:41" ht="17" customHeight="1" x14ac:dyDescent="0.35">
      <c r="B3" s="183"/>
      <c r="C3" s="254"/>
      <c r="D3" s="21" t="s">
        <v>312</v>
      </c>
      <c r="E3" s="21" t="s">
        <v>313</v>
      </c>
      <c r="F3" s="21" t="s">
        <v>314</v>
      </c>
      <c r="G3" s="21" t="s">
        <v>315</v>
      </c>
      <c r="H3" s="21" t="s">
        <v>312</v>
      </c>
      <c r="I3" s="21" t="s">
        <v>313</v>
      </c>
      <c r="J3" s="21" t="s">
        <v>314</v>
      </c>
      <c r="K3" s="22" t="s">
        <v>315</v>
      </c>
      <c r="L3" s="21" t="s">
        <v>312</v>
      </c>
      <c r="M3" s="21" t="s">
        <v>313</v>
      </c>
      <c r="N3" s="21" t="s">
        <v>314</v>
      </c>
      <c r="O3" s="22" t="s">
        <v>315</v>
      </c>
      <c r="P3" s="21" t="s">
        <v>312</v>
      </c>
      <c r="Q3" s="21" t="s">
        <v>313</v>
      </c>
      <c r="R3" s="21" t="s">
        <v>314</v>
      </c>
      <c r="S3" s="22" t="s">
        <v>315</v>
      </c>
      <c r="T3" s="22" t="s">
        <v>312</v>
      </c>
      <c r="U3" s="21" t="s">
        <v>313</v>
      </c>
      <c r="V3" s="21" t="s">
        <v>314</v>
      </c>
      <c r="W3" s="21" t="s">
        <v>315</v>
      </c>
      <c r="X3" s="21" t="s">
        <v>312</v>
      </c>
      <c r="Y3" s="22" t="s">
        <v>313</v>
      </c>
      <c r="Z3" s="21" t="s">
        <v>314</v>
      </c>
      <c r="AA3" s="22" t="s">
        <v>315</v>
      </c>
      <c r="AB3" s="134" t="s">
        <v>312</v>
      </c>
      <c r="AC3" s="215" t="s">
        <v>313</v>
      </c>
      <c r="AD3" s="21" t="s">
        <v>314</v>
      </c>
      <c r="AE3" s="23" t="s">
        <v>315</v>
      </c>
      <c r="AG3" s="183"/>
      <c r="AH3" s="256"/>
      <c r="AI3" s="258"/>
      <c r="AJ3" s="258"/>
      <c r="AK3" s="246"/>
      <c r="AL3" s="246"/>
      <c r="AM3" s="246"/>
      <c r="AN3" s="252"/>
    </row>
    <row r="4" spans="2:41" ht="17" customHeight="1" x14ac:dyDescent="0.35">
      <c r="B4" s="94" t="s">
        <v>16</v>
      </c>
      <c r="C4" s="184" t="s">
        <v>283</v>
      </c>
      <c r="D4" s="97">
        <f t="shared" ref="D4:E4" si="0">D5+D10+D12+D16+D19+D29+D33</f>
        <v>3543178.4</v>
      </c>
      <c r="E4" s="97">
        <f t="shared" si="0"/>
        <v>4398377.5999999996</v>
      </c>
      <c r="F4" s="97">
        <f t="shared" ref="F4" si="1">F5+F10+F12+F16+F19+F29+F33</f>
        <v>4766144.9999999991</v>
      </c>
      <c r="G4" s="97">
        <f t="shared" ref="G4" si="2">G5+G10+G12+G16+G19+G29+G33</f>
        <v>4654441</v>
      </c>
      <c r="H4" s="97">
        <f t="shared" ref="H4" si="3">H5+H10+H12+H16+H19+H29+H33</f>
        <v>3789528.7100000004</v>
      </c>
      <c r="I4" s="97">
        <f t="shared" ref="I4" si="4">I5+I10+I12+I16+I19+I29+I33</f>
        <v>4452852</v>
      </c>
      <c r="J4" s="97">
        <f t="shared" ref="J4" si="5">J5+J10+J12+J16+J19+J29+J33</f>
        <v>4458922.2</v>
      </c>
      <c r="K4" s="97">
        <f t="shared" ref="K4" si="6">K5+K10+K12+K16+K19+K29+K33</f>
        <v>6061263.1300000018</v>
      </c>
      <c r="L4" s="97">
        <f t="shared" ref="L4" si="7">L5+L10+L12+L16+L19+L29+L33</f>
        <v>4295342.0600000005</v>
      </c>
      <c r="M4" s="97">
        <f t="shared" ref="M4" si="8">M5+M10+M12+M16+M19+M29+M33</f>
        <v>4343230.66</v>
      </c>
      <c r="N4" s="97">
        <f t="shared" ref="N4" si="9">N5+N10+N12+N16+N19+N29+N33</f>
        <v>4863545.0000000009</v>
      </c>
      <c r="O4" s="185">
        <f t="shared" ref="O4:R4" si="10">O5+O10+O12+O16+O19+O29+O33</f>
        <v>6745190.6400000006</v>
      </c>
      <c r="P4" s="96">
        <f t="shared" si="10"/>
        <v>3961169.9000000004</v>
      </c>
      <c r="Q4" s="97">
        <f t="shared" si="10"/>
        <v>4283447.84</v>
      </c>
      <c r="R4" s="97">
        <f t="shared" si="10"/>
        <v>4828987.7266666694</v>
      </c>
      <c r="S4" s="185">
        <f t="shared" ref="S4" si="11">S5+S10+S12+S16+S19+S29+S33</f>
        <v>6493941.9499999993</v>
      </c>
      <c r="T4" s="185">
        <f t="shared" ref="T4:V4" si="12">T5+T10+T12+T16+T19+T29+T33</f>
        <v>3359774.5600000005</v>
      </c>
      <c r="U4" s="186">
        <f t="shared" si="12"/>
        <v>5035921.1100000003</v>
      </c>
      <c r="V4" s="186">
        <f t="shared" si="12"/>
        <v>4257159.5</v>
      </c>
      <c r="W4" s="186">
        <f t="shared" ref="W4:AA4" si="13">W5+W10+W12+W16+W19+W29+W33</f>
        <v>6998293.7300000004</v>
      </c>
      <c r="X4" s="186">
        <f t="shared" si="13"/>
        <v>3940517.87</v>
      </c>
      <c r="Y4" s="185">
        <f t="shared" si="13"/>
        <v>5421513.7000000002</v>
      </c>
      <c r="Z4" s="186">
        <f t="shared" si="13"/>
        <v>5491077.9999999991</v>
      </c>
      <c r="AA4" s="185">
        <f t="shared" si="13"/>
        <v>7543794.5800000001</v>
      </c>
      <c r="AB4" s="185">
        <f t="shared" ref="AB4:AD4" si="14">AB5+AB10+AB12+AB16+AB19+AB29+AB33</f>
        <v>4800995.6783427652</v>
      </c>
      <c r="AC4" s="185">
        <f t="shared" si="14"/>
        <v>6196110.0474318899</v>
      </c>
      <c r="AD4" s="185">
        <f t="shared" si="14"/>
        <v>7826457.2599999998</v>
      </c>
      <c r="AE4" s="174"/>
      <c r="AG4" s="94" t="s">
        <v>16</v>
      </c>
      <c r="AH4" s="136" t="s">
        <v>283</v>
      </c>
      <c r="AI4" s="139">
        <f>D4+E4+F4+G4</f>
        <v>17362142</v>
      </c>
      <c r="AJ4" s="139">
        <f>H4+I4+J4+K4</f>
        <v>18762566.040000003</v>
      </c>
      <c r="AK4" s="140">
        <f>L4+M4+N4+O4</f>
        <v>20247308.360000003</v>
      </c>
      <c r="AL4" s="217">
        <f>P4+Q4+R4+S4</f>
        <v>19567547.416666668</v>
      </c>
      <c r="AM4" s="217">
        <f>T4+U4+V4+W4</f>
        <v>19651148.900000002</v>
      </c>
      <c r="AN4" s="144">
        <f>X4+Y4+Z4+AA4</f>
        <v>22396904.149999999</v>
      </c>
    </row>
    <row r="5" spans="2:41" ht="17" customHeight="1" x14ac:dyDescent="0.35">
      <c r="B5" s="187" t="s">
        <v>17</v>
      </c>
      <c r="C5" s="188" t="s">
        <v>284</v>
      </c>
      <c r="D5" s="96">
        <f>D6+D7</f>
        <v>2650625.9637282556</v>
      </c>
      <c r="E5" s="96">
        <f t="shared" ref="E5:O5" si="15">E6+E7</f>
        <v>2597037.2999466266</v>
      </c>
      <c r="F5" s="96">
        <f t="shared" si="15"/>
        <v>3015749.5040291441</v>
      </c>
      <c r="G5" s="96">
        <f t="shared" si="15"/>
        <v>1948943.0982053033</v>
      </c>
      <c r="H5" s="96">
        <f t="shared" si="15"/>
        <v>2814603.4293300584</v>
      </c>
      <c r="I5" s="96">
        <f t="shared" si="15"/>
        <v>2704928.7065763534</v>
      </c>
      <c r="J5" s="96">
        <f t="shared" si="15"/>
        <v>2227682.5835046703</v>
      </c>
      <c r="K5" s="97">
        <f t="shared" si="15"/>
        <v>2918437.3608407155</v>
      </c>
      <c r="L5" s="96">
        <f t="shared" si="15"/>
        <v>2939512.1642488213</v>
      </c>
      <c r="M5" s="96">
        <f t="shared" si="15"/>
        <v>2546079.743650815</v>
      </c>
      <c r="N5" s="96">
        <f t="shared" si="15"/>
        <v>2597171.5055040685</v>
      </c>
      <c r="O5" s="97">
        <f t="shared" si="15"/>
        <v>2791649.2861484103</v>
      </c>
      <c r="P5" s="96">
        <f t="shared" ref="P5:S5" si="16">P6+P7</f>
        <v>2864898.5627129311</v>
      </c>
      <c r="Q5" s="96">
        <f t="shared" si="16"/>
        <v>2702873.3361194162</v>
      </c>
      <c r="R5" s="96">
        <f t="shared" si="16"/>
        <v>2673051.2167136865</v>
      </c>
      <c r="S5" s="97">
        <f t="shared" si="16"/>
        <v>2855371.7235106137</v>
      </c>
      <c r="T5" s="97">
        <f t="shared" ref="T5:V5" si="17">T6+T7</f>
        <v>2747845.0033151745</v>
      </c>
      <c r="U5" s="96">
        <f t="shared" si="17"/>
        <v>3169396.5716799689</v>
      </c>
      <c r="V5" s="96">
        <f t="shared" si="17"/>
        <v>2555060.8857807526</v>
      </c>
      <c r="W5" s="96">
        <f t="shared" ref="W5:AA5" si="18">W6+W7</f>
        <v>2980996.1372828446</v>
      </c>
      <c r="X5" s="96">
        <f t="shared" si="18"/>
        <v>3061473.0266123922</v>
      </c>
      <c r="Y5" s="97">
        <f t="shared" si="18"/>
        <v>3262409.7782637672</v>
      </c>
      <c r="Z5" s="96">
        <f t="shared" si="18"/>
        <v>2836231.5748347263</v>
      </c>
      <c r="AA5" s="97">
        <f t="shared" si="18"/>
        <v>2982831.8868342484</v>
      </c>
      <c r="AB5" s="97">
        <f t="shared" ref="AB5:AD5" si="19">AB6+AB7</f>
        <v>3186659.5713860309</v>
      </c>
      <c r="AC5" s="97">
        <f t="shared" si="19"/>
        <v>3264966.5438857656</v>
      </c>
      <c r="AD5" s="97">
        <f t="shared" si="19"/>
        <v>3915096.1219583298</v>
      </c>
      <c r="AE5" s="174"/>
      <c r="AG5" s="187" t="s">
        <v>17</v>
      </c>
      <c r="AH5" s="143" t="s">
        <v>284</v>
      </c>
      <c r="AI5" s="139">
        <f t="shared" ref="AI5:AI42" si="20">D5+E5+F5+G5</f>
        <v>10212355.865909331</v>
      </c>
      <c r="AJ5" s="139">
        <f t="shared" ref="AJ5:AJ42" si="21">H5+I5+J5+K5</f>
        <v>10665652.080251798</v>
      </c>
      <c r="AK5" s="140">
        <f t="shared" ref="AK5:AK42" si="22">L5+M5+N5+O5</f>
        <v>10874412.699552115</v>
      </c>
      <c r="AL5" s="140">
        <f t="shared" ref="AL5:AL42" si="23">P5+Q5+R5+S5</f>
        <v>11096194.839056648</v>
      </c>
      <c r="AM5" s="140">
        <f>T5+U5+V5+W5</f>
        <v>11453298.598058742</v>
      </c>
      <c r="AN5" s="144">
        <f t="shared" ref="AN5:AN42" si="24">X5+Y5+Z5+AA5</f>
        <v>12142946.266545136</v>
      </c>
    </row>
    <row r="6" spans="2:41" ht="17" customHeight="1" x14ac:dyDescent="0.35">
      <c r="B6" s="189" t="s">
        <v>18</v>
      </c>
      <c r="C6" s="190" t="s">
        <v>285</v>
      </c>
      <c r="D6" s="102">
        <v>2650625.9637282556</v>
      </c>
      <c r="E6" s="102">
        <v>2597037.2999466266</v>
      </c>
      <c r="F6" s="102">
        <v>3015749.5040291441</v>
      </c>
      <c r="G6" s="102">
        <v>1948943.0982053033</v>
      </c>
      <c r="H6" s="102">
        <v>2814603.4293300584</v>
      </c>
      <c r="I6" s="102">
        <v>2704928.7065763534</v>
      </c>
      <c r="J6" s="102">
        <v>2227682.5835046703</v>
      </c>
      <c r="K6" s="103">
        <v>2918437.3608407155</v>
      </c>
      <c r="L6" s="102">
        <v>2939512.1642488213</v>
      </c>
      <c r="M6" s="102">
        <v>2546079.743650815</v>
      </c>
      <c r="N6" s="102">
        <v>2597171.5055040685</v>
      </c>
      <c r="O6" s="103">
        <v>2791649.2861484103</v>
      </c>
      <c r="P6" s="102">
        <v>2864898.5627129311</v>
      </c>
      <c r="Q6" s="102">
        <v>2702873.3361194162</v>
      </c>
      <c r="R6" s="102">
        <v>2673051.2167136865</v>
      </c>
      <c r="S6" s="103">
        <v>2855371.7235106137</v>
      </c>
      <c r="T6" s="103">
        <v>2747845.0033151745</v>
      </c>
      <c r="U6" s="102">
        <v>3169396.5716799689</v>
      </c>
      <c r="V6" s="102">
        <v>2555060.8857807526</v>
      </c>
      <c r="W6" s="102">
        <v>2980996.1372828446</v>
      </c>
      <c r="X6" s="102">
        <v>3061473.0266123922</v>
      </c>
      <c r="Y6" s="103">
        <v>3262409.7782637672</v>
      </c>
      <c r="Z6" s="102">
        <v>2836231.5748347263</v>
      </c>
      <c r="AA6" s="103">
        <v>2982831.8868342484</v>
      </c>
      <c r="AB6" s="102">
        <v>3186659.5713860309</v>
      </c>
      <c r="AC6" s="103">
        <v>3264966.5438857656</v>
      </c>
      <c r="AD6" s="102">
        <v>3915096.1219583298</v>
      </c>
      <c r="AE6" s="175"/>
      <c r="AG6" s="189" t="s">
        <v>18</v>
      </c>
      <c r="AH6" s="191" t="s">
        <v>285</v>
      </c>
      <c r="AI6" s="149">
        <f t="shared" si="20"/>
        <v>10212355.865909331</v>
      </c>
      <c r="AJ6" s="149">
        <f t="shared" si="21"/>
        <v>10665652.080251798</v>
      </c>
      <c r="AK6" s="150">
        <f t="shared" si="22"/>
        <v>10874412.699552115</v>
      </c>
      <c r="AL6" s="150">
        <f t="shared" si="23"/>
        <v>11096194.839056648</v>
      </c>
      <c r="AM6" s="150">
        <f t="shared" ref="AM6:AM42" si="25">T6+U6+V6+W6</f>
        <v>11453298.598058742</v>
      </c>
      <c r="AN6" s="151">
        <f t="shared" si="24"/>
        <v>12142946.266545136</v>
      </c>
    </row>
    <row r="7" spans="2:41" ht="17" customHeight="1" x14ac:dyDescent="0.35">
      <c r="B7" s="189" t="s">
        <v>19</v>
      </c>
      <c r="C7" s="190" t="s">
        <v>206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3">
        <v>0</v>
      </c>
      <c r="L7" s="102">
        <v>0</v>
      </c>
      <c r="M7" s="102">
        <v>0</v>
      </c>
      <c r="N7" s="102">
        <v>0</v>
      </c>
      <c r="O7" s="103">
        <v>0</v>
      </c>
      <c r="P7" s="102">
        <v>0</v>
      </c>
      <c r="Q7" s="102">
        <v>0</v>
      </c>
      <c r="R7" s="102">
        <v>0</v>
      </c>
      <c r="S7" s="103">
        <v>0</v>
      </c>
      <c r="T7" s="103">
        <v>0</v>
      </c>
      <c r="U7" s="102">
        <v>0</v>
      </c>
      <c r="V7" s="102">
        <v>0</v>
      </c>
      <c r="W7" s="102">
        <v>0</v>
      </c>
      <c r="X7" s="102">
        <v>0</v>
      </c>
      <c r="Y7" s="103">
        <v>0</v>
      </c>
      <c r="Z7" s="102">
        <v>0</v>
      </c>
      <c r="AA7" s="103">
        <v>0</v>
      </c>
      <c r="AB7" s="102">
        <v>0</v>
      </c>
      <c r="AC7" s="103">
        <v>0</v>
      </c>
      <c r="AD7" s="102">
        <v>0</v>
      </c>
      <c r="AE7" s="175"/>
      <c r="AG7" s="189" t="s">
        <v>19</v>
      </c>
      <c r="AH7" s="191" t="s">
        <v>206</v>
      </c>
      <c r="AI7" s="149">
        <f t="shared" si="20"/>
        <v>0</v>
      </c>
      <c r="AJ7" s="149">
        <f t="shared" si="21"/>
        <v>0</v>
      </c>
      <c r="AK7" s="150">
        <f t="shared" si="22"/>
        <v>0</v>
      </c>
      <c r="AL7" s="150">
        <f t="shared" si="23"/>
        <v>0</v>
      </c>
      <c r="AM7" s="150">
        <f t="shared" si="25"/>
        <v>0</v>
      </c>
      <c r="AN7" s="151">
        <f t="shared" si="24"/>
        <v>0</v>
      </c>
    </row>
    <row r="8" spans="2:41" ht="17" customHeight="1" x14ac:dyDescent="0.35">
      <c r="B8" s="189" t="s">
        <v>20</v>
      </c>
      <c r="C8" s="190" t="s">
        <v>316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3">
        <v>0</v>
      </c>
      <c r="L8" s="102">
        <v>0</v>
      </c>
      <c r="M8" s="102">
        <v>0</v>
      </c>
      <c r="N8" s="102">
        <v>0</v>
      </c>
      <c r="O8" s="103">
        <v>0</v>
      </c>
      <c r="P8" s="102">
        <v>0</v>
      </c>
      <c r="Q8" s="102">
        <v>0</v>
      </c>
      <c r="R8" s="102">
        <v>0</v>
      </c>
      <c r="S8" s="103">
        <v>0</v>
      </c>
      <c r="T8" s="103">
        <v>0</v>
      </c>
      <c r="U8" s="102">
        <v>0</v>
      </c>
      <c r="V8" s="102">
        <v>0</v>
      </c>
      <c r="W8" s="102">
        <v>0</v>
      </c>
      <c r="X8" s="102">
        <v>0</v>
      </c>
      <c r="Y8" s="103">
        <v>0</v>
      </c>
      <c r="Z8" s="102">
        <v>0</v>
      </c>
      <c r="AA8" s="103">
        <v>0</v>
      </c>
      <c r="AB8" s="102">
        <v>0</v>
      </c>
      <c r="AC8" s="103">
        <v>0</v>
      </c>
      <c r="AD8" s="102">
        <v>0</v>
      </c>
      <c r="AE8" s="175"/>
      <c r="AG8" s="189" t="s">
        <v>20</v>
      </c>
      <c r="AH8" s="191" t="s">
        <v>316</v>
      </c>
      <c r="AI8" s="149">
        <f t="shared" si="20"/>
        <v>0</v>
      </c>
      <c r="AJ8" s="149">
        <f t="shared" si="21"/>
        <v>0</v>
      </c>
      <c r="AK8" s="150">
        <f t="shared" si="22"/>
        <v>0</v>
      </c>
      <c r="AL8" s="150">
        <f t="shared" si="23"/>
        <v>0</v>
      </c>
      <c r="AM8" s="150">
        <f t="shared" si="25"/>
        <v>0</v>
      </c>
      <c r="AN8" s="151">
        <f t="shared" si="24"/>
        <v>0</v>
      </c>
    </row>
    <row r="9" spans="2:41" ht="17" customHeight="1" x14ac:dyDescent="0.35">
      <c r="B9" s="189" t="s">
        <v>21</v>
      </c>
      <c r="C9" s="190" t="s">
        <v>317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3">
        <v>0</v>
      </c>
      <c r="L9" s="102">
        <v>0</v>
      </c>
      <c r="M9" s="102">
        <v>0</v>
      </c>
      <c r="N9" s="102">
        <v>0</v>
      </c>
      <c r="O9" s="103">
        <v>0</v>
      </c>
      <c r="P9" s="102">
        <v>0</v>
      </c>
      <c r="Q9" s="102">
        <v>0</v>
      </c>
      <c r="R9" s="102">
        <v>0</v>
      </c>
      <c r="S9" s="103">
        <v>0</v>
      </c>
      <c r="T9" s="103">
        <v>0</v>
      </c>
      <c r="U9" s="102">
        <v>0</v>
      </c>
      <c r="V9" s="102">
        <v>0</v>
      </c>
      <c r="W9" s="102">
        <v>0</v>
      </c>
      <c r="X9" s="102">
        <v>0</v>
      </c>
      <c r="Y9" s="103">
        <v>0</v>
      </c>
      <c r="Z9" s="102">
        <v>0</v>
      </c>
      <c r="AA9" s="103">
        <v>0</v>
      </c>
      <c r="AB9" s="102">
        <v>0</v>
      </c>
      <c r="AC9" s="103">
        <v>0</v>
      </c>
      <c r="AD9" s="102">
        <v>0</v>
      </c>
      <c r="AE9" s="175"/>
      <c r="AG9" s="189" t="s">
        <v>21</v>
      </c>
      <c r="AH9" s="191" t="s">
        <v>317</v>
      </c>
      <c r="AI9" s="149">
        <f t="shared" si="20"/>
        <v>0</v>
      </c>
      <c r="AJ9" s="149">
        <f t="shared" si="21"/>
        <v>0</v>
      </c>
      <c r="AK9" s="150">
        <f t="shared" si="22"/>
        <v>0</v>
      </c>
      <c r="AL9" s="150">
        <f t="shared" si="23"/>
        <v>0</v>
      </c>
      <c r="AM9" s="150">
        <f t="shared" si="25"/>
        <v>0</v>
      </c>
      <c r="AN9" s="151">
        <f t="shared" si="24"/>
        <v>0</v>
      </c>
    </row>
    <row r="10" spans="2:41" ht="17" customHeight="1" x14ac:dyDescent="0.35">
      <c r="B10" s="187" t="s">
        <v>22</v>
      </c>
      <c r="C10" s="188" t="s">
        <v>211</v>
      </c>
      <c r="D10" s="96">
        <v>209802.49411006525</v>
      </c>
      <c r="E10" s="96">
        <v>855540.80025144503</v>
      </c>
      <c r="F10" s="96">
        <v>654948.08339827275</v>
      </c>
      <c r="G10" s="96">
        <v>1341743.5960078654</v>
      </c>
      <c r="H10" s="96">
        <v>154621.84668584313</v>
      </c>
      <c r="I10" s="96">
        <v>710942.11938845785</v>
      </c>
      <c r="J10" s="96">
        <v>916637.43211081252</v>
      </c>
      <c r="K10" s="97">
        <v>1332388.0792879183</v>
      </c>
      <c r="L10" s="96">
        <v>307754.24592313037</v>
      </c>
      <c r="M10" s="96">
        <v>626652.43663061457</v>
      </c>
      <c r="N10" s="96">
        <v>863002.90579180326</v>
      </c>
      <c r="O10" s="97">
        <v>1841952.7619658457</v>
      </c>
      <c r="P10" s="96">
        <v>127947.07933152586</v>
      </c>
      <c r="Q10" s="96">
        <v>449024.25193387468</v>
      </c>
      <c r="R10" s="96">
        <v>1003902.7097575818</v>
      </c>
      <c r="S10" s="97">
        <v>1498719.2657813681</v>
      </c>
      <c r="T10" s="97">
        <v>126395.22826621056</v>
      </c>
      <c r="U10" s="96">
        <v>511537.25355474802</v>
      </c>
      <c r="V10" s="96">
        <v>799621.74243891193</v>
      </c>
      <c r="W10" s="96">
        <v>1875585.0904292983</v>
      </c>
      <c r="X10" s="96">
        <v>135047.85926785428</v>
      </c>
      <c r="Y10" s="97">
        <v>622265.58311521471</v>
      </c>
      <c r="Z10" s="96">
        <v>1183877.5529091179</v>
      </c>
      <c r="AA10" s="97">
        <v>1873261.6152233288</v>
      </c>
      <c r="AB10" s="96">
        <v>551489.37955056655</v>
      </c>
      <c r="AC10" s="97">
        <v>790701.39280885621</v>
      </c>
      <c r="AD10" s="96">
        <v>1468509.6101171488</v>
      </c>
      <c r="AE10" s="174"/>
      <c r="AG10" s="187" t="s">
        <v>22</v>
      </c>
      <c r="AH10" s="143" t="s">
        <v>211</v>
      </c>
      <c r="AI10" s="139">
        <f t="shared" si="20"/>
        <v>3062034.9737676485</v>
      </c>
      <c r="AJ10" s="139">
        <f t="shared" si="21"/>
        <v>3114589.4774730317</v>
      </c>
      <c r="AK10" s="140">
        <f t="shared" si="22"/>
        <v>3639362.3503113938</v>
      </c>
      <c r="AL10" s="140">
        <f t="shared" si="23"/>
        <v>3079593.3068043506</v>
      </c>
      <c r="AM10" s="140">
        <f t="shared" si="25"/>
        <v>3313139.3146891687</v>
      </c>
      <c r="AN10" s="144">
        <f t="shared" si="24"/>
        <v>3814452.6105155153</v>
      </c>
    </row>
    <row r="11" spans="2:41" ht="17" customHeight="1" x14ac:dyDescent="0.35">
      <c r="B11" s="187" t="s">
        <v>23</v>
      </c>
      <c r="C11" s="188" t="s">
        <v>286</v>
      </c>
      <c r="D11" s="97" t="s">
        <v>390</v>
      </c>
      <c r="E11" s="97" t="s">
        <v>390</v>
      </c>
      <c r="F11" s="97" t="s">
        <v>390</v>
      </c>
      <c r="G11" s="97" t="s">
        <v>390</v>
      </c>
      <c r="H11" s="97" t="s">
        <v>390</v>
      </c>
      <c r="I11" s="97" t="s">
        <v>390</v>
      </c>
      <c r="J11" s="97" t="s">
        <v>390</v>
      </c>
      <c r="K11" s="97" t="s">
        <v>390</v>
      </c>
      <c r="L11" s="97" t="s">
        <v>390</v>
      </c>
      <c r="M11" s="97" t="s">
        <v>390</v>
      </c>
      <c r="N11" s="97" t="s">
        <v>390</v>
      </c>
      <c r="O11" s="97" t="s">
        <v>390</v>
      </c>
      <c r="P11" s="96" t="s">
        <v>390</v>
      </c>
      <c r="Q11" s="97" t="s">
        <v>390</v>
      </c>
      <c r="R11" s="97" t="s">
        <v>390</v>
      </c>
      <c r="S11" s="97" t="s">
        <v>390</v>
      </c>
      <c r="T11" s="97" t="s">
        <v>390</v>
      </c>
      <c r="U11" s="96" t="s">
        <v>390</v>
      </c>
      <c r="V11" s="96" t="s">
        <v>390</v>
      </c>
      <c r="W11" s="96" t="s">
        <v>390</v>
      </c>
      <c r="X11" s="96" t="s">
        <v>390</v>
      </c>
      <c r="Y11" s="97" t="s">
        <v>390</v>
      </c>
      <c r="Z11" s="96" t="s">
        <v>390</v>
      </c>
      <c r="AA11" s="97" t="s">
        <v>390</v>
      </c>
      <c r="AB11" s="96" t="s">
        <v>390</v>
      </c>
      <c r="AC11" s="97" t="s">
        <v>390</v>
      </c>
      <c r="AD11" s="96" t="s">
        <v>390</v>
      </c>
      <c r="AE11" s="174"/>
      <c r="AG11" s="187" t="s">
        <v>23</v>
      </c>
      <c r="AH11" s="143" t="s">
        <v>286</v>
      </c>
      <c r="AI11" s="90" t="s">
        <v>390</v>
      </c>
      <c r="AJ11" s="90" t="s">
        <v>390</v>
      </c>
      <c r="AK11" s="91" t="s">
        <v>390</v>
      </c>
      <c r="AL11" s="91" t="s">
        <v>390</v>
      </c>
      <c r="AM11" s="91" t="s">
        <v>390</v>
      </c>
      <c r="AN11" s="99" t="s">
        <v>390</v>
      </c>
    </row>
    <row r="12" spans="2:41" ht="17" customHeight="1" x14ac:dyDescent="0.35">
      <c r="B12" s="187" t="s">
        <v>24</v>
      </c>
      <c r="C12" s="188" t="s">
        <v>212</v>
      </c>
      <c r="D12" s="96">
        <f>SUM(D13:D15)</f>
        <v>399300.80000000005</v>
      </c>
      <c r="E12" s="96">
        <f t="shared" ref="E12:O12" si="26">SUM(E13:E15)</f>
        <v>370832.5</v>
      </c>
      <c r="F12" s="96">
        <f t="shared" si="26"/>
        <v>509551</v>
      </c>
      <c r="G12" s="96">
        <f t="shared" si="26"/>
        <v>631110.9</v>
      </c>
      <c r="H12" s="96">
        <f t="shared" si="26"/>
        <v>565642.01</v>
      </c>
      <c r="I12" s="96">
        <f t="shared" si="26"/>
        <v>544702.19999999995</v>
      </c>
      <c r="J12" s="96">
        <f t="shared" si="26"/>
        <v>715945.2</v>
      </c>
      <c r="K12" s="97">
        <f t="shared" si="26"/>
        <v>770475.23</v>
      </c>
      <c r="L12" s="96">
        <f t="shared" si="26"/>
        <v>710706.6</v>
      </c>
      <c r="M12" s="96">
        <f t="shared" si="26"/>
        <v>643833.41</v>
      </c>
      <c r="N12" s="96">
        <f t="shared" si="26"/>
        <v>787924</v>
      </c>
      <c r="O12" s="97">
        <f t="shared" si="26"/>
        <v>725858.54</v>
      </c>
      <c r="P12" s="96">
        <f t="shared" ref="P12:S12" si="27">SUM(P13:P15)</f>
        <v>676900.20000000007</v>
      </c>
      <c r="Q12" s="96">
        <f t="shared" si="27"/>
        <v>687437.64</v>
      </c>
      <c r="R12" s="96">
        <f t="shared" si="27"/>
        <v>274624.26</v>
      </c>
      <c r="S12" s="97">
        <f t="shared" si="27"/>
        <v>970518</v>
      </c>
      <c r="T12" s="97">
        <f t="shared" ref="T12:V12" si="28">SUM(T13:T15)</f>
        <v>220681.31</v>
      </c>
      <c r="U12" s="96">
        <f t="shared" si="28"/>
        <v>823113.16</v>
      </c>
      <c r="V12" s="96">
        <f t="shared" si="28"/>
        <v>312597</v>
      </c>
      <c r="W12" s="96">
        <f t="shared" ref="W12:AD12" si="29">SUM(W13:W15)</f>
        <v>806382.86</v>
      </c>
      <c r="X12" s="96">
        <f t="shared" si="29"/>
        <v>448807.9</v>
      </c>
      <c r="Y12" s="97">
        <f t="shared" si="29"/>
        <v>906831</v>
      </c>
      <c r="Z12" s="96">
        <f t="shared" si="29"/>
        <v>1024827</v>
      </c>
      <c r="AA12" s="97">
        <f t="shared" si="29"/>
        <v>1425353</v>
      </c>
      <c r="AB12" s="97">
        <f t="shared" si="29"/>
        <v>558207.88839047041</v>
      </c>
      <c r="AC12" s="97">
        <f t="shared" si="29"/>
        <v>1393223.8116095299</v>
      </c>
      <c r="AD12" s="97">
        <f t="shared" si="29"/>
        <v>1152839.8999999999</v>
      </c>
      <c r="AE12" s="174"/>
      <c r="AG12" s="187" t="s">
        <v>24</v>
      </c>
      <c r="AH12" s="143" t="s">
        <v>212</v>
      </c>
      <c r="AI12" s="139">
        <f t="shared" si="20"/>
        <v>1910795.2000000002</v>
      </c>
      <c r="AJ12" s="139">
        <f t="shared" si="21"/>
        <v>2596764.6399999997</v>
      </c>
      <c r="AK12" s="140">
        <f t="shared" si="22"/>
        <v>2868322.55</v>
      </c>
      <c r="AL12" s="140">
        <f t="shared" si="23"/>
        <v>2609480.1</v>
      </c>
      <c r="AM12" s="140">
        <f t="shared" si="25"/>
        <v>2162774.33</v>
      </c>
      <c r="AN12" s="144">
        <f t="shared" si="24"/>
        <v>3805818.9</v>
      </c>
    </row>
    <row r="13" spans="2:41" ht="17" customHeight="1" x14ac:dyDescent="0.35">
      <c r="B13" s="189" t="s">
        <v>25</v>
      </c>
      <c r="C13" s="190" t="s">
        <v>287</v>
      </c>
      <c r="D13" s="102">
        <v>399300.80000000005</v>
      </c>
      <c r="E13" s="102">
        <v>275315.7</v>
      </c>
      <c r="F13" s="102">
        <v>432439</v>
      </c>
      <c r="G13" s="102">
        <v>383783.9</v>
      </c>
      <c r="H13" s="102">
        <v>485476.00999999995</v>
      </c>
      <c r="I13" s="102">
        <v>435511.2</v>
      </c>
      <c r="J13" s="102">
        <v>600681.19999999995</v>
      </c>
      <c r="K13" s="103">
        <v>562734.59</v>
      </c>
      <c r="L13" s="102">
        <v>622293.6</v>
      </c>
      <c r="M13" s="102">
        <v>504720.41000000003</v>
      </c>
      <c r="N13" s="102">
        <v>670917</v>
      </c>
      <c r="O13" s="103">
        <v>630280.87</v>
      </c>
      <c r="P13" s="102">
        <v>638317.30000000005</v>
      </c>
      <c r="Q13" s="102">
        <v>568722.30000000005</v>
      </c>
      <c r="R13" s="102">
        <v>194182.26</v>
      </c>
      <c r="S13" s="103">
        <v>699035</v>
      </c>
      <c r="T13" s="103">
        <v>196077</v>
      </c>
      <c r="U13" s="102">
        <v>640446</v>
      </c>
      <c r="V13" s="102">
        <v>216369</v>
      </c>
      <c r="W13" s="102">
        <v>708762</v>
      </c>
      <c r="X13" s="102">
        <v>326343.30000000005</v>
      </c>
      <c r="Y13" s="103">
        <v>694782</v>
      </c>
      <c r="Z13" s="102">
        <v>658305</v>
      </c>
      <c r="AA13" s="103">
        <v>812619</v>
      </c>
      <c r="AB13" s="102">
        <v>468049.69999999995</v>
      </c>
      <c r="AC13" s="103">
        <v>1138773</v>
      </c>
      <c r="AD13" s="102">
        <v>761969</v>
      </c>
      <c r="AE13" s="175"/>
      <c r="AG13" s="189" t="s">
        <v>25</v>
      </c>
      <c r="AH13" s="191" t="s">
        <v>287</v>
      </c>
      <c r="AI13" s="149">
        <f t="shared" si="20"/>
        <v>1490839.4</v>
      </c>
      <c r="AJ13" s="149">
        <f t="shared" si="21"/>
        <v>2084403</v>
      </c>
      <c r="AK13" s="150">
        <f t="shared" si="22"/>
        <v>2428211.88</v>
      </c>
      <c r="AL13" s="150">
        <f t="shared" si="23"/>
        <v>2100256.8600000003</v>
      </c>
      <c r="AM13" s="150">
        <f t="shared" si="25"/>
        <v>1761654</v>
      </c>
      <c r="AN13" s="151">
        <f t="shared" si="24"/>
        <v>2492049.2999999998</v>
      </c>
    </row>
    <row r="14" spans="2:41" ht="17" customHeight="1" x14ac:dyDescent="0.35">
      <c r="B14" s="189" t="s">
        <v>26</v>
      </c>
      <c r="C14" s="190" t="s">
        <v>288</v>
      </c>
      <c r="D14" s="102">
        <v>0</v>
      </c>
      <c r="E14" s="102">
        <v>95516.800000000003</v>
      </c>
      <c r="F14" s="102">
        <v>77112</v>
      </c>
      <c r="G14" s="102">
        <v>247327</v>
      </c>
      <c r="H14" s="102">
        <v>80166</v>
      </c>
      <c r="I14" s="102">
        <v>109191</v>
      </c>
      <c r="J14" s="102">
        <v>115264</v>
      </c>
      <c r="K14" s="103">
        <v>207740.64</v>
      </c>
      <c r="L14" s="102">
        <v>88413</v>
      </c>
      <c r="M14" s="102">
        <v>139113</v>
      </c>
      <c r="N14" s="102">
        <v>117007</v>
      </c>
      <c r="O14" s="103">
        <v>95577.67</v>
      </c>
      <c r="P14" s="102">
        <v>38582.9</v>
      </c>
      <c r="Q14" s="102">
        <v>118715.34</v>
      </c>
      <c r="R14" s="102">
        <v>80442</v>
      </c>
      <c r="S14" s="103">
        <v>271483</v>
      </c>
      <c r="T14" s="103">
        <v>24604.31</v>
      </c>
      <c r="U14" s="102">
        <v>182667.16</v>
      </c>
      <c r="V14" s="102">
        <v>96228</v>
      </c>
      <c r="W14" s="102">
        <v>97620.860000000015</v>
      </c>
      <c r="X14" s="102">
        <v>122464.59999999999</v>
      </c>
      <c r="Y14" s="103">
        <v>212049</v>
      </c>
      <c r="Z14" s="102">
        <v>366522</v>
      </c>
      <c r="AA14" s="103">
        <v>612734</v>
      </c>
      <c r="AB14" s="102">
        <v>90158.188390470488</v>
      </c>
      <c r="AC14" s="103">
        <v>254450.81160952995</v>
      </c>
      <c r="AD14" s="102">
        <v>390870.9</v>
      </c>
      <c r="AE14" s="175"/>
      <c r="AG14" s="189" t="s">
        <v>26</v>
      </c>
      <c r="AH14" s="191" t="s">
        <v>288</v>
      </c>
      <c r="AI14" s="149">
        <f t="shared" si="20"/>
        <v>419955.8</v>
      </c>
      <c r="AJ14" s="149">
        <f t="shared" si="21"/>
        <v>512361.64</v>
      </c>
      <c r="AK14" s="150">
        <f t="shared" si="22"/>
        <v>440110.67</v>
      </c>
      <c r="AL14" s="150">
        <f t="shared" si="23"/>
        <v>509223.24</v>
      </c>
      <c r="AM14" s="150">
        <f t="shared" si="25"/>
        <v>401120.32999999996</v>
      </c>
      <c r="AN14" s="151">
        <f t="shared" si="24"/>
        <v>1313769.6000000001</v>
      </c>
    </row>
    <row r="15" spans="2:41" ht="17" customHeight="1" x14ac:dyDescent="0.35">
      <c r="B15" s="189" t="s">
        <v>27</v>
      </c>
      <c r="C15" s="190" t="s">
        <v>289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3">
        <v>0</v>
      </c>
      <c r="L15" s="102">
        <v>0</v>
      </c>
      <c r="M15" s="102">
        <v>0</v>
      </c>
      <c r="N15" s="102">
        <v>0</v>
      </c>
      <c r="O15" s="103">
        <v>0</v>
      </c>
      <c r="P15" s="102">
        <v>0</v>
      </c>
      <c r="Q15" s="102">
        <v>0</v>
      </c>
      <c r="R15" s="102">
        <v>0</v>
      </c>
      <c r="S15" s="103">
        <v>0</v>
      </c>
      <c r="T15" s="103">
        <v>0</v>
      </c>
      <c r="U15" s="102">
        <v>0</v>
      </c>
      <c r="V15" s="102">
        <v>0</v>
      </c>
      <c r="W15" s="102">
        <v>0</v>
      </c>
      <c r="X15" s="102">
        <v>0</v>
      </c>
      <c r="Y15" s="103">
        <v>0</v>
      </c>
      <c r="Z15" s="102">
        <v>0</v>
      </c>
      <c r="AA15" s="103">
        <v>0</v>
      </c>
      <c r="AB15" s="102">
        <v>0</v>
      </c>
      <c r="AC15" s="103">
        <v>0</v>
      </c>
      <c r="AD15" s="102"/>
      <c r="AE15" s="175"/>
      <c r="AG15" s="189" t="s">
        <v>27</v>
      </c>
      <c r="AH15" s="191" t="s">
        <v>289</v>
      </c>
      <c r="AI15" s="149">
        <f t="shared" si="20"/>
        <v>0</v>
      </c>
      <c r="AJ15" s="149">
        <f t="shared" si="21"/>
        <v>0</v>
      </c>
      <c r="AK15" s="150">
        <f t="shared" si="22"/>
        <v>0</v>
      </c>
      <c r="AL15" s="150">
        <f t="shared" si="23"/>
        <v>0</v>
      </c>
      <c r="AM15" s="150">
        <f t="shared" si="25"/>
        <v>0</v>
      </c>
      <c r="AN15" s="151">
        <f t="shared" si="24"/>
        <v>0</v>
      </c>
    </row>
    <row r="16" spans="2:41" ht="17" customHeight="1" x14ac:dyDescent="0.35">
      <c r="B16" s="187" t="s">
        <v>28</v>
      </c>
      <c r="C16" s="188" t="s">
        <v>318</v>
      </c>
      <c r="D16" s="96">
        <f>D17+D18</f>
        <v>89244</v>
      </c>
      <c r="E16" s="96">
        <f t="shared" ref="E16:O16" si="30">E17+E18</f>
        <v>323525</v>
      </c>
      <c r="F16" s="96">
        <f t="shared" si="30"/>
        <v>305445</v>
      </c>
      <c r="G16" s="96">
        <f t="shared" si="30"/>
        <v>495729.4</v>
      </c>
      <c r="H16" s="96">
        <f t="shared" si="30"/>
        <v>52807</v>
      </c>
      <c r="I16" s="96">
        <f t="shared" si="30"/>
        <v>244106</v>
      </c>
      <c r="J16" s="96">
        <f t="shared" si="30"/>
        <v>367010</v>
      </c>
      <c r="K16" s="97">
        <f t="shared" si="30"/>
        <v>646064</v>
      </c>
      <c r="L16" s="96">
        <f t="shared" si="30"/>
        <v>85318.58</v>
      </c>
      <c r="M16" s="96">
        <f t="shared" si="30"/>
        <v>294179</v>
      </c>
      <c r="N16" s="96">
        <f t="shared" si="30"/>
        <v>382180</v>
      </c>
      <c r="O16" s="97">
        <f t="shared" si="30"/>
        <v>858240.2</v>
      </c>
      <c r="P16" s="96">
        <f t="shared" ref="P16:S16" si="31">P17+P18</f>
        <v>84846.71</v>
      </c>
      <c r="Q16" s="96">
        <f t="shared" si="31"/>
        <v>176180.86000000002</v>
      </c>
      <c r="R16" s="96">
        <f t="shared" si="31"/>
        <v>604002.4</v>
      </c>
      <c r="S16" s="97">
        <f t="shared" si="31"/>
        <v>697683.9</v>
      </c>
      <c r="T16" s="97">
        <f t="shared" ref="T16:V16" si="32">T17+T18</f>
        <v>57708.49</v>
      </c>
      <c r="U16" s="96">
        <f t="shared" si="32"/>
        <v>238859.27000000002</v>
      </c>
      <c r="V16" s="96">
        <f t="shared" si="32"/>
        <v>285802</v>
      </c>
      <c r="W16" s="96">
        <f t="shared" ref="W16:AD16" si="33">W17+W18</f>
        <v>950525.85</v>
      </c>
      <c r="X16" s="96">
        <f t="shared" si="33"/>
        <v>114340.4</v>
      </c>
      <c r="Y16" s="97">
        <f t="shared" si="33"/>
        <v>366000</v>
      </c>
      <c r="Z16" s="96">
        <f t="shared" si="33"/>
        <v>278350</v>
      </c>
      <c r="AA16" s="97">
        <f t="shared" si="33"/>
        <v>698049</v>
      </c>
      <c r="AB16" s="97">
        <f t="shared" si="33"/>
        <v>260968.1342406708</v>
      </c>
      <c r="AC16" s="97">
        <f t="shared" si="33"/>
        <v>425447.50575932849</v>
      </c>
      <c r="AD16" s="97">
        <f t="shared" si="33"/>
        <v>837086.5</v>
      </c>
      <c r="AE16" s="174"/>
      <c r="AG16" s="187" t="s">
        <v>28</v>
      </c>
      <c r="AH16" s="143" t="s">
        <v>318</v>
      </c>
      <c r="AI16" s="139">
        <f t="shared" si="20"/>
        <v>1213943.3999999999</v>
      </c>
      <c r="AJ16" s="139">
        <f t="shared" si="21"/>
        <v>1309987</v>
      </c>
      <c r="AK16" s="140">
        <f t="shared" si="22"/>
        <v>1619917.78</v>
      </c>
      <c r="AL16" s="140">
        <f t="shared" si="23"/>
        <v>1562713.87</v>
      </c>
      <c r="AM16" s="140">
        <f t="shared" si="25"/>
        <v>1532895.6099999999</v>
      </c>
      <c r="AN16" s="144">
        <f t="shared" si="24"/>
        <v>1456739.4</v>
      </c>
    </row>
    <row r="17" spans="2:40" ht="17" customHeight="1" x14ac:dyDescent="0.35">
      <c r="B17" s="189" t="s">
        <v>29</v>
      </c>
      <c r="C17" s="190" t="s">
        <v>319</v>
      </c>
      <c r="D17" s="102">
        <v>89244</v>
      </c>
      <c r="E17" s="102">
        <v>323525</v>
      </c>
      <c r="F17" s="102">
        <v>305445</v>
      </c>
      <c r="G17" s="102">
        <v>495729.4</v>
      </c>
      <c r="H17" s="102">
        <v>52807</v>
      </c>
      <c r="I17" s="102">
        <v>244106</v>
      </c>
      <c r="J17" s="102">
        <v>367010</v>
      </c>
      <c r="K17" s="103">
        <v>646064</v>
      </c>
      <c r="L17" s="102">
        <v>85318.58</v>
      </c>
      <c r="M17" s="102">
        <v>294179</v>
      </c>
      <c r="N17" s="102">
        <v>382180</v>
      </c>
      <c r="O17" s="103">
        <v>858240.2</v>
      </c>
      <c r="P17" s="102">
        <v>84846.71</v>
      </c>
      <c r="Q17" s="102">
        <v>176180.86000000002</v>
      </c>
      <c r="R17" s="102">
        <v>604002.4</v>
      </c>
      <c r="S17" s="103">
        <v>697683.9</v>
      </c>
      <c r="T17" s="103">
        <v>57708.49</v>
      </c>
      <c r="U17" s="102">
        <v>238859.27000000002</v>
      </c>
      <c r="V17" s="102">
        <v>285802</v>
      </c>
      <c r="W17" s="102">
        <v>950525.85</v>
      </c>
      <c r="X17" s="102">
        <v>114340.4</v>
      </c>
      <c r="Y17" s="103">
        <v>366000</v>
      </c>
      <c r="Z17" s="102">
        <v>278350</v>
      </c>
      <c r="AA17" s="103">
        <v>698049</v>
      </c>
      <c r="AB17" s="102">
        <v>260968.1342406708</v>
      </c>
      <c r="AC17" s="103">
        <v>425447.50575932849</v>
      </c>
      <c r="AD17" s="102">
        <v>837086.5</v>
      </c>
      <c r="AE17" s="175"/>
      <c r="AG17" s="189" t="s">
        <v>29</v>
      </c>
      <c r="AH17" s="191" t="s">
        <v>319</v>
      </c>
      <c r="AI17" s="149">
        <f t="shared" si="20"/>
        <v>1213943.3999999999</v>
      </c>
      <c r="AJ17" s="149">
        <f t="shared" si="21"/>
        <v>1309987</v>
      </c>
      <c r="AK17" s="150">
        <f t="shared" si="22"/>
        <v>1619917.78</v>
      </c>
      <c r="AL17" s="150">
        <f t="shared" si="23"/>
        <v>1562713.87</v>
      </c>
      <c r="AM17" s="150">
        <f t="shared" si="25"/>
        <v>1532895.6099999999</v>
      </c>
      <c r="AN17" s="151">
        <f t="shared" si="24"/>
        <v>1456739.4</v>
      </c>
    </row>
    <row r="18" spans="2:40" ht="17" customHeight="1" x14ac:dyDescent="0.35">
      <c r="B18" s="189" t="s">
        <v>30</v>
      </c>
      <c r="C18" s="190" t="s">
        <v>320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3">
        <v>0</v>
      </c>
      <c r="L18" s="102">
        <v>0</v>
      </c>
      <c r="M18" s="102">
        <v>0</v>
      </c>
      <c r="N18" s="102">
        <v>0</v>
      </c>
      <c r="O18" s="103">
        <v>0</v>
      </c>
      <c r="P18" s="102">
        <v>0</v>
      </c>
      <c r="Q18" s="102">
        <v>0</v>
      </c>
      <c r="R18" s="102">
        <v>0</v>
      </c>
      <c r="S18" s="103">
        <v>0</v>
      </c>
      <c r="T18" s="103">
        <v>0</v>
      </c>
      <c r="U18" s="102">
        <v>0</v>
      </c>
      <c r="V18" s="102">
        <v>0</v>
      </c>
      <c r="W18" s="102">
        <v>0</v>
      </c>
      <c r="X18" s="102">
        <v>0</v>
      </c>
      <c r="Y18" s="103">
        <v>0</v>
      </c>
      <c r="Z18" s="102">
        <v>0</v>
      </c>
      <c r="AA18" s="103">
        <v>0</v>
      </c>
      <c r="AB18" s="102">
        <v>0</v>
      </c>
      <c r="AC18" s="103">
        <v>0</v>
      </c>
      <c r="AD18" s="102">
        <v>0</v>
      </c>
      <c r="AE18" s="175"/>
      <c r="AG18" s="189" t="s">
        <v>30</v>
      </c>
      <c r="AH18" s="191" t="s">
        <v>320</v>
      </c>
      <c r="AI18" s="149">
        <f t="shared" si="20"/>
        <v>0</v>
      </c>
      <c r="AJ18" s="149">
        <f t="shared" si="21"/>
        <v>0</v>
      </c>
      <c r="AK18" s="150">
        <f t="shared" si="22"/>
        <v>0</v>
      </c>
      <c r="AL18" s="150">
        <f t="shared" si="23"/>
        <v>0</v>
      </c>
      <c r="AM18" s="150">
        <f t="shared" si="25"/>
        <v>0</v>
      </c>
      <c r="AN18" s="151">
        <f t="shared" si="24"/>
        <v>0</v>
      </c>
    </row>
    <row r="19" spans="2:40" ht="17" customHeight="1" x14ac:dyDescent="0.35">
      <c r="B19" s="187" t="s">
        <v>31</v>
      </c>
      <c r="C19" s="188" t="s">
        <v>207</v>
      </c>
      <c r="D19" s="96">
        <f>D20+D23+D26</f>
        <v>2788.6</v>
      </c>
      <c r="E19" s="96">
        <f t="shared" ref="E19:O19" si="34">E20+E23+E26</f>
        <v>9879.1</v>
      </c>
      <c r="F19" s="96">
        <f t="shared" si="34"/>
        <v>15395</v>
      </c>
      <c r="G19" s="96">
        <f t="shared" si="34"/>
        <v>8329.6999999999989</v>
      </c>
      <c r="H19" s="96">
        <f t="shared" si="34"/>
        <v>8844.2999999999993</v>
      </c>
      <c r="I19" s="96">
        <f t="shared" si="34"/>
        <v>891.8</v>
      </c>
      <c r="J19" s="96">
        <f t="shared" si="34"/>
        <v>19245</v>
      </c>
      <c r="K19" s="97">
        <f t="shared" si="34"/>
        <v>9948</v>
      </c>
      <c r="L19" s="96">
        <f t="shared" si="34"/>
        <v>2191.1</v>
      </c>
      <c r="M19" s="96">
        <f t="shared" si="34"/>
        <v>2927.25</v>
      </c>
      <c r="N19" s="96">
        <f t="shared" si="34"/>
        <v>37823</v>
      </c>
      <c r="O19" s="97">
        <f t="shared" si="34"/>
        <v>0</v>
      </c>
      <c r="P19" s="96">
        <f t="shared" ref="P19:S19" si="35">P20+P23+P26</f>
        <v>17.5</v>
      </c>
      <c r="Q19" s="96">
        <f t="shared" si="35"/>
        <v>13699.199999999999</v>
      </c>
      <c r="R19" s="96">
        <f t="shared" si="35"/>
        <v>23871.9</v>
      </c>
      <c r="S19" s="97">
        <f t="shared" si="35"/>
        <v>10941.8</v>
      </c>
      <c r="T19" s="97">
        <f t="shared" ref="T19:V19" si="36">T20+T23+T26</f>
        <v>8414.5</v>
      </c>
      <c r="U19" s="96">
        <f t="shared" si="36"/>
        <v>3876</v>
      </c>
      <c r="V19" s="96">
        <f t="shared" si="36"/>
        <v>34765.5</v>
      </c>
      <c r="W19" s="96">
        <f t="shared" ref="W19:AD19" si="37">W20+W23+W26</f>
        <v>11929</v>
      </c>
      <c r="X19" s="96">
        <f t="shared" si="37"/>
        <v>13792</v>
      </c>
      <c r="Y19" s="97">
        <f t="shared" si="37"/>
        <v>7161.7</v>
      </c>
      <c r="Z19" s="96">
        <f t="shared" si="37"/>
        <v>12190</v>
      </c>
      <c r="AA19" s="97">
        <f t="shared" si="37"/>
        <v>33588</v>
      </c>
      <c r="AB19" s="97">
        <f t="shared" si="37"/>
        <v>1688</v>
      </c>
      <c r="AC19" s="97">
        <f t="shared" si="37"/>
        <v>78051.5</v>
      </c>
      <c r="AD19" s="97">
        <f t="shared" si="37"/>
        <v>1197.2</v>
      </c>
      <c r="AE19" s="174"/>
      <c r="AG19" s="187" t="s">
        <v>31</v>
      </c>
      <c r="AH19" s="143" t="s">
        <v>207</v>
      </c>
      <c r="AI19" s="139">
        <f t="shared" si="20"/>
        <v>36392.400000000001</v>
      </c>
      <c r="AJ19" s="139">
        <f t="shared" si="21"/>
        <v>38929.1</v>
      </c>
      <c r="AK19" s="140">
        <f t="shared" si="22"/>
        <v>42941.35</v>
      </c>
      <c r="AL19" s="140">
        <f t="shared" si="23"/>
        <v>48530.399999999994</v>
      </c>
      <c r="AM19" s="140">
        <f t="shared" si="25"/>
        <v>58985</v>
      </c>
      <c r="AN19" s="144">
        <f t="shared" si="24"/>
        <v>66731.7</v>
      </c>
    </row>
    <row r="20" spans="2:40" ht="17" customHeight="1" x14ac:dyDescent="0.35">
      <c r="B20" s="189" t="s">
        <v>32</v>
      </c>
      <c r="C20" s="190" t="s">
        <v>321</v>
      </c>
      <c r="D20" s="103">
        <f t="shared" ref="D20" si="38">D21+D22</f>
        <v>0</v>
      </c>
      <c r="E20" s="102">
        <f t="shared" ref="E20:O20" si="39">E21+E22</f>
        <v>0</v>
      </c>
      <c r="F20" s="102">
        <f t="shared" si="39"/>
        <v>0</v>
      </c>
      <c r="G20" s="102">
        <f t="shared" si="39"/>
        <v>0</v>
      </c>
      <c r="H20" s="102">
        <f t="shared" si="39"/>
        <v>0</v>
      </c>
      <c r="I20" s="102">
        <f t="shared" si="39"/>
        <v>0</v>
      </c>
      <c r="J20" s="102">
        <f t="shared" si="39"/>
        <v>0</v>
      </c>
      <c r="K20" s="103">
        <f t="shared" si="39"/>
        <v>0</v>
      </c>
      <c r="L20" s="102">
        <f t="shared" si="39"/>
        <v>0</v>
      </c>
      <c r="M20" s="102">
        <f t="shared" si="39"/>
        <v>0</v>
      </c>
      <c r="N20" s="102">
        <f t="shared" si="39"/>
        <v>0</v>
      </c>
      <c r="O20" s="103">
        <f t="shared" si="39"/>
        <v>0</v>
      </c>
      <c r="P20" s="102">
        <f t="shared" ref="P20:S20" si="40">P21+P22</f>
        <v>0</v>
      </c>
      <c r="Q20" s="102">
        <f t="shared" si="40"/>
        <v>0</v>
      </c>
      <c r="R20" s="102">
        <f t="shared" si="40"/>
        <v>0</v>
      </c>
      <c r="S20" s="103">
        <f t="shared" si="40"/>
        <v>0</v>
      </c>
      <c r="T20" s="103">
        <v>0</v>
      </c>
      <c r="U20" s="102">
        <v>0</v>
      </c>
      <c r="V20" s="102">
        <v>0</v>
      </c>
      <c r="W20" s="102">
        <v>0</v>
      </c>
      <c r="X20" s="102">
        <v>0</v>
      </c>
      <c r="Y20" s="103">
        <v>0</v>
      </c>
      <c r="Z20" s="102">
        <v>0</v>
      </c>
      <c r="AA20" s="103">
        <v>0</v>
      </c>
      <c r="AB20" s="102">
        <v>0</v>
      </c>
      <c r="AC20" s="103">
        <v>0</v>
      </c>
      <c r="AD20" s="103">
        <v>0</v>
      </c>
      <c r="AE20" s="175"/>
      <c r="AG20" s="189" t="s">
        <v>32</v>
      </c>
      <c r="AH20" s="191" t="s">
        <v>321</v>
      </c>
      <c r="AI20" s="149">
        <f t="shared" si="20"/>
        <v>0</v>
      </c>
      <c r="AJ20" s="149">
        <f t="shared" si="21"/>
        <v>0</v>
      </c>
      <c r="AK20" s="150">
        <f t="shared" si="22"/>
        <v>0</v>
      </c>
      <c r="AL20" s="150">
        <f t="shared" si="23"/>
        <v>0</v>
      </c>
      <c r="AM20" s="150">
        <f t="shared" si="25"/>
        <v>0</v>
      </c>
      <c r="AN20" s="151">
        <f t="shared" si="24"/>
        <v>0</v>
      </c>
    </row>
    <row r="21" spans="2:40" ht="17" customHeight="1" x14ac:dyDescent="0.35">
      <c r="B21" s="189" t="s">
        <v>33</v>
      </c>
      <c r="C21" s="190" t="s">
        <v>322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3">
        <v>0</v>
      </c>
      <c r="L21" s="102">
        <v>0</v>
      </c>
      <c r="M21" s="102">
        <v>0</v>
      </c>
      <c r="N21" s="102">
        <v>0</v>
      </c>
      <c r="O21" s="103">
        <v>0</v>
      </c>
      <c r="P21" s="102">
        <v>0</v>
      </c>
      <c r="Q21" s="102">
        <v>0</v>
      </c>
      <c r="R21" s="102">
        <v>0</v>
      </c>
      <c r="S21" s="103">
        <v>0</v>
      </c>
      <c r="T21" s="103">
        <v>0</v>
      </c>
      <c r="U21" s="102">
        <v>0</v>
      </c>
      <c r="V21" s="102">
        <v>0</v>
      </c>
      <c r="W21" s="102">
        <v>0</v>
      </c>
      <c r="X21" s="102">
        <v>0</v>
      </c>
      <c r="Y21" s="103">
        <v>0</v>
      </c>
      <c r="Z21" s="102">
        <v>0</v>
      </c>
      <c r="AA21" s="103">
        <v>0</v>
      </c>
      <c r="AB21" s="102">
        <v>0</v>
      </c>
      <c r="AC21" s="103">
        <v>0</v>
      </c>
      <c r="AD21" s="102">
        <v>0</v>
      </c>
      <c r="AE21" s="175"/>
      <c r="AG21" s="189" t="s">
        <v>33</v>
      </c>
      <c r="AH21" s="191" t="s">
        <v>322</v>
      </c>
      <c r="AI21" s="149">
        <f t="shared" si="20"/>
        <v>0</v>
      </c>
      <c r="AJ21" s="149">
        <f t="shared" si="21"/>
        <v>0</v>
      </c>
      <c r="AK21" s="150">
        <f t="shared" si="22"/>
        <v>0</v>
      </c>
      <c r="AL21" s="150">
        <f t="shared" si="23"/>
        <v>0</v>
      </c>
      <c r="AM21" s="150">
        <f t="shared" si="25"/>
        <v>0</v>
      </c>
      <c r="AN21" s="151">
        <f t="shared" si="24"/>
        <v>0</v>
      </c>
    </row>
    <row r="22" spans="2:40" ht="17" customHeight="1" x14ac:dyDescent="0.35">
      <c r="B22" s="189" t="s">
        <v>34</v>
      </c>
      <c r="C22" s="190" t="s">
        <v>267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3">
        <v>0</v>
      </c>
      <c r="L22" s="102">
        <v>0</v>
      </c>
      <c r="M22" s="102">
        <v>0</v>
      </c>
      <c r="N22" s="102">
        <v>0</v>
      </c>
      <c r="O22" s="103">
        <v>0</v>
      </c>
      <c r="P22" s="102">
        <v>0</v>
      </c>
      <c r="Q22" s="102">
        <v>0</v>
      </c>
      <c r="R22" s="102">
        <v>0</v>
      </c>
      <c r="S22" s="103">
        <v>0</v>
      </c>
      <c r="T22" s="103">
        <v>0</v>
      </c>
      <c r="U22" s="102">
        <v>0</v>
      </c>
      <c r="V22" s="102">
        <v>0</v>
      </c>
      <c r="W22" s="102">
        <v>0</v>
      </c>
      <c r="X22" s="102">
        <v>0</v>
      </c>
      <c r="Y22" s="103">
        <v>0</v>
      </c>
      <c r="Z22" s="102">
        <v>0</v>
      </c>
      <c r="AA22" s="103">
        <v>0</v>
      </c>
      <c r="AB22" s="102">
        <v>0</v>
      </c>
      <c r="AC22" s="103">
        <v>0</v>
      </c>
      <c r="AD22" s="102">
        <v>0</v>
      </c>
      <c r="AE22" s="175"/>
      <c r="AG22" s="189" t="s">
        <v>34</v>
      </c>
      <c r="AH22" s="191" t="s">
        <v>267</v>
      </c>
      <c r="AI22" s="149">
        <f t="shared" si="20"/>
        <v>0</v>
      </c>
      <c r="AJ22" s="149">
        <f t="shared" si="21"/>
        <v>0</v>
      </c>
      <c r="AK22" s="150">
        <f t="shared" si="22"/>
        <v>0</v>
      </c>
      <c r="AL22" s="150">
        <f t="shared" si="23"/>
        <v>0</v>
      </c>
      <c r="AM22" s="150">
        <f t="shared" si="25"/>
        <v>0</v>
      </c>
      <c r="AN22" s="151">
        <f t="shared" si="24"/>
        <v>0</v>
      </c>
    </row>
    <row r="23" spans="2:40" ht="17" customHeight="1" x14ac:dyDescent="0.35">
      <c r="B23" s="189" t="s">
        <v>35</v>
      </c>
      <c r="C23" s="190" t="s">
        <v>323</v>
      </c>
      <c r="D23" s="102">
        <f>D24+D25</f>
        <v>2788.6</v>
      </c>
      <c r="E23" s="102">
        <f t="shared" ref="E23:J23" si="41">E24+E25</f>
        <v>9879.1</v>
      </c>
      <c r="F23" s="102">
        <f t="shared" si="41"/>
        <v>15395</v>
      </c>
      <c r="G23" s="102">
        <f t="shared" si="41"/>
        <v>8329.6999999999989</v>
      </c>
      <c r="H23" s="102">
        <f t="shared" si="41"/>
        <v>8844.2999999999993</v>
      </c>
      <c r="I23" s="102">
        <f t="shared" si="41"/>
        <v>891.8</v>
      </c>
      <c r="J23" s="102">
        <f t="shared" si="41"/>
        <v>19245</v>
      </c>
      <c r="K23" s="103">
        <f>K24+K25</f>
        <v>9948</v>
      </c>
      <c r="L23" s="102">
        <f t="shared" ref="L23:N23" si="42">L24+L25</f>
        <v>2191.1</v>
      </c>
      <c r="M23" s="102">
        <f t="shared" si="42"/>
        <v>2927.25</v>
      </c>
      <c r="N23" s="102">
        <f t="shared" si="42"/>
        <v>37823</v>
      </c>
      <c r="O23" s="103">
        <f>O24+O25</f>
        <v>0</v>
      </c>
      <c r="P23" s="102">
        <f t="shared" ref="P23:R23" si="43">P24+P25</f>
        <v>17.5</v>
      </c>
      <c r="Q23" s="102">
        <f t="shared" si="43"/>
        <v>13699.199999999999</v>
      </c>
      <c r="R23" s="102">
        <f t="shared" si="43"/>
        <v>23871.9</v>
      </c>
      <c r="S23" s="103">
        <f>S24+S25</f>
        <v>10941.8</v>
      </c>
      <c r="T23" s="103">
        <f>T24+T25</f>
        <v>8414.5</v>
      </c>
      <c r="U23" s="102">
        <f>U24+U25</f>
        <v>3876</v>
      </c>
      <c r="V23" s="102">
        <f>V24+V25</f>
        <v>34765.5</v>
      </c>
      <c r="W23" s="102">
        <f>W24+W25</f>
        <v>11929</v>
      </c>
      <c r="X23" s="102">
        <f t="shared" ref="X23:AD23" si="44">X24+X25</f>
        <v>13792</v>
      </c>
      <c r="Y23" s="103">
        <f t="shared" si="44"/>
        <v>7161.7</v>
      </c>
      <c r="Z23" s="102">
        <f t="shared" si="44"/>
        <v>12190</v>
      </c>
      <c r="AA23" s="103">
        <f t="shared" si="44"/>
        <v>33588</v>
      </c>
      <c r="AB23" s="103">
        <f t="shared" si="44"/>
        <v>1688</v>
      </c>
      <c r="AC23" s="103">
        <f t="shared" si="44"/>
        <v>78051.5</v>
      </c>
      <c r="AD23" s="103">
        <f t="shared" si="44"/>
        <v>1197.2</v>
      </c>
      <c r="AE23" s="175"/>
      <c r="AG23" s="189" t="s">
        <v>35</v>
      </c>
      <c r="AH23" s="191" t="s">
        <v>323</v>
      </c>
      <c r="AI23" s="149">
        <f t="shared" si="20"/>
        <v>36392.400000000001</v>
      </c>
      <c r="AJ23" s="149">
        <f t="shared" si="21"/>
        <v>38929.1</v>
      </c>
      <c r="AK23" s="150">
        <f t="shared" si="22"/>
        <v>42941.35</v>
      </c>
      <c r="AL23" s="150">
        <f t="shared" si="23"/>
        <v>48530.399999999994</v>
      </c>
      <c r="AM23" s="150">
        <f t="shared" si="25"/>
        <v>58985</v>
      </c>
      <c r="AN23" s="151">
        <f t="shared" si="24"/>
        <v>66731.7</v>
      </c>
    </row>
    <row r="24" spans="2:40" ht="17" customHeight="1" x14ac:dyDescent="0.35">
      <c r="B24" s="189" t="s">
        <v>36</v>
      </c>
      <c r="C24" s="190" t="s">
        <v>266</v>
      </c>
      <c r="D24" s="102">
        <v>2788.6</v>
      </c>
      <c r="E24" s="102">
        <v>9879.1</v>
      </c>
      <c r="F24" s="102">
        <v>15395</v>
      </c>
      <c r="G24" s="102">
        <v>8329.6999999999989</v>
      </c>
      <c r="H24" s="102">
        <v>8844.2999999999993</v>
      </c>
      <c r="I24" s="102">
        <v>891.8</v>
      </c>
      <c r="J24" s="102">
        <v>19245</v>
      </c>
      <c r="K24" s="103">
        <v>9948</v>
      </c>
      <c r="L24" s="102">
        <v>2191.1</v>
      </c>
      <c r="M24" s="102">
        <v>2927.25</v>
      </c>
      <c r="N24" s="102">
        <v>37823</v>
      </c>
      <c r="O24" s="103">
        <v>0</v>
      </c>
      <c r="P24" s="102">
        <v>17.5</v>
      </c>
      <c r="Q24" s="102">
        <v>13699.199999999999</v>
      </c>
      <c r="R24" s="102">
        <v>23871.9</v>
      </c>
      <c r="S24" s="103">
        <v>10941.8</v>
      </c>
      <c r="T24" s="103">
        <v>8414.5</v>
      </c>
      <c r="U24" s="102">
        <v>3876</v>
      </c>
      <c r="V24" s="102">
        <v>34765.5</v>
      </c>
      <c r="W24" s="102">
        <v>11929</v>
      </c>
      <c r="X24" s="102">
        <v>13792</v>
      </c>
      <c r="Y24" s="103">
        <v>7161.7</v>
      </c>
      <c r="Z24" s="102">
        <v>12190</v>
      </c>
      <c r="AA24" s="103">
        <v>33588</v>
      </c>
      <c r="AB24" s="102">
        <v>1688</v>
      </c>
      <c r="AC24" s="103">
        <v>78051.5</v>
      </c>
      <c r="AD24" s="102">
        <v>1197.2</v>
      </c>
      <c r="AE24" s="175"/>
      <c r="AG24" s="189" t="s">
        <v>36</v>
      </c>
      <c r="AH24" s="191" t="s">
        <v>266</v>
      </c>
      <c r="AI24" s="149">
        <f t="shared" si="20"/>
        <v>36392.400000000001</v>
      </c>
      <c r="AJ24" s="149">
        <f t="shared" si="21"/>
        <v>38929.1</v>
      </c>
      <c r="AK24" s="150">
        <f t="shared" si="22"/>
        <v>42941.35</v>
      </c>
      <c r="AL24" s="150">
        <f t="shared" si="23"/>
        <v>48530.399999999994</v>
      </c>
      <c r="AM24" s="150">
        <f t="shared" si="25"/>
        <v>58985</v>
      </c>
      <c r="AN24" s="151">
        <f t="shared" si="24"/>
        <v>66731.7</v>
      </c>
    </row>
    <row r="25" spans="2:40" ht="17" customHeight="1" x14ac:dyDescent="0.35">
      <c r="B25" s="189" t="s">
        <v>37</v>
      </c>
      <c r="C25" s="190" t="s">
        <v>324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3">
        <v>0</v>
      </c>
      <c r="L25" s="102">
        <v>0</v>
      </c>
      <c r="M25" s="102">
        <v>0</v>
      </c>
      <c r="N25" s="102">
        <v>0</v>
      </c>
      <c r="O25" s="103">
        <v>0</v>
      </c>
      <c r="P25" s="102">
        <v>0</v>
      </c>
      <c r="Q25" s="102">
        <v>0</v>
      </c>
      <c r="R25" s="102">
        <v>0</v>
      </c>
      <c r="S25" s="103">
        <v>0</v>
      </c>
      <c r="T25" s="103">
        <v>0</v>
      </c>
      <c r="U25" s="102">
        <v>0</v>
      </c>
      <c r="V25" s="102">
        <v>0</v>
      </c>
      <c r="W25" s="102">
        <v>0</v>
      </c>
      <c r="X25" s="102">
        <v>0</v>
      </c>
      <c r="Y25" s="103">
        <v>0</v>
      </c>
      <c r="Z25" s="102">
        <v>0</v>
      </c>
      <c r="AA25" s="103">
        <v>0</v>
      </c>
      <c r="AB25" s="102">
        <v>0</v>
      </c>
      <c r="AC25" s="103">
        <v>0</v>
      </c>
      <c r="AD25" s="102">
        <v>0</v>
      </c>
      <c r="AE25" s="175"/>
      <c r="AG25" s="189" t="s">
        <v>37</v>
      </c>
      <c r="AH25" s="191" t="s">
        <v>324</v>
      </c>
      <c r="AI25" s="149">
        <f t="shared" si="20"/>
        <v>0</v>
      </c>
      <c r="AJ25" s="149">
        <f t="shared" si="21"/>
        <v>0</v>
      </c>
      <c r="AK25" s="150">
        <f t="shared" si="22"/>
        <v>0</v>
      </c>
      <c r="AL25" s="150">
        <f t="shared" si="23"/>
        <v>0</v>
      </c>
      <c r="AM25" s="150">
        <f t="shared" si="25"/>
        <v>0</v>
      </c>
      <c r="AN25" s="151">
        <f t="shared" si="24"/>
        <v>0</v>
      </c>
    </row>
    <row r="26" spans="2:40" ht="17" customHeight="1" x14ac:dyDescent="0.35">
      <c r="B26" s="189" t="s">
        <v>38</v>
      </c>
      <c r="C26" s="190" t="s">
        <v>289</v>
      </c>
      <c r="D26" s="102">
        <f>D27+D28</f>
        <v>0</v>
      </c>
      <c r="E26" s="102">
        <f t="shared" ref="E26:O26" si="45">E27+E28</f>
        <v>0</v>
      </c>
      <c r="F26" s="102">
        <f t="shared" si="45"/>
        <v>0</v>
      </c>
      <c r="G26" s="102">
        <f t="shared" si="45"/>
        <v>0</v>
      </c>
      <c r="H26" s="102">
        <f t="shared" si="45"/>
        <v>0</v>
      </c>
      <c r="I26" s="102">
        <f t="shared" si="45"/>
        <v>0</v>
      </c>
      <c r="J26" s="102">
        <f t="shared" si="45"/>
        <v>0</v>
      </c>
      <c r="K26" s="103">
        <f t="shared" si="45"/>
        <v>0</v>
      </c>
      <c r="L26" s="102">
        <f t="shared" si="45"/>
        <v>0</v>
      </c>
      <c r="M26" s="102">
        <f t="shared" si="45"/>
        <v>0</v>
      </c>
      <c r="N26" s="102">
        <f t="shared" si="45"/>
        <v>0</v>
      </c>
      <c r="O26" s="103">
        <f t="shared" si="45"/>
        <v>0</v>
      </c>
      <c r="P26" s="102">
        <f t="shared" ref="P26:S26" si="46">P27+P28</f>
        <v>0</v>
      </c>
      <c r="Q26" s="102">
        <f t="shared" si="46"/>
        <v>0</v>
      </c>
      <c r="R26" s="102">
        <f t="shared" si="46"/>
        <v>0</v>
      </c>
      <c r="S26" s="103">
        <f t="shared" si="46"/>
        <v>0</v>
      </c>
      <c r="T26" s="103">
        <f t="shared" ref="T26:V26" si="47">T27+T28</f>
        <v>0</v>
      </c>
      <c r="U26" s="102">
        <f t="shared" si="47"/>
        <v>0</v>
      </c>
      <c r="V26" s="102">
        <f t="shared" si="47"/>
        <v>0</v>
      </c>
      <c r="W26" s="102">
        <f t="shared" ref="W26:AD26" si="48">W27+W28</f>
        <v>0</v>
      </c>
      <c r="X26" s="102">
        <f t="shared" si="48"/>
        <v>0</v>
      </c>
      <c r="Y26" s="103">
        <f t="shared" si="48"/>
        <v>0</v>
      </c>
      <c r="Z26" s="102">
        <f t="shared" si="48"/>
        <v>0</v>
      </c>
      <c r="AA26" s="103">
        <f t="shared" si="48"/>
        <v>0</v>
      </c>
      <c r="AB26" s="103">
        <f t="shared" si="48"/>
        <v>0</v>
      </c>
      <c r="AC26" s="103">
        <f t="shared" si="48"/>
        <v>0</v>
      </c>
      <c r="AD26" s="103">
        <f t="shared" si="48"/>
        <v>0</v>
      </c>
      <c r="AE26" s="175"/>
      <c r="AG26" s="189" t="s">
        <v>38</v>
      </c>
      <c r="AH26" s="191" t="s">
        <v>289</v>
      </c>
      <c r="AI26" s="149">
        <f t="shared" si="20"/>
        <v>0</v>
      </c>
      <c r="AJ26" s="149">
        <f t="shared" si="21"/>
        <v>0</v>
      </c>
      <c r="AK26" s="150">
        <f t="shared" si="22"/>
        <v>0</v>
      </c>
      <c r="AL26" s="150">
        <f t="shared" si="23"/>
        <v>0</v>
      </c>
      <c r="AM26" s="150">
        <f t="shared" si="25"/>
        <v>0</v>
      </c>
      <c r="AN26" s="151">
        <f t="shared" si="24"/>
        <v>0</v>
      </c>
    </row>
    <row r="27" spans="2:40" ht="17" customHeight="1" x14ac:dyDescent="0.35">
      <c r="B27" s="189" t="s">
        <v>39</v>
      </c>
      <c r="C27" s="190" t="s">
        <v>266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3">
        <v>0</v>
      </c>
      <c r="L27" s="102">
        <v>0</v>
      </c>
      <c r="M27" s="102">
        <v>0</v>
      </c>
      <c r="N27" s="102">
        <v>0</v>
      </c>
      <c r="O27" s="103">
        <v>0</v>
      </c>
      <c r="P27" s="102">
        <v>0</v>
      </c>
      <c r="Q27" s="102">
        <v>0</v>
      </c>
      <c r="R27" s="102">
        <v>0</v>
      </c>
      <c r="S27" s="103">
        <v>0</v>
      </c>
      <c r="T27" s="103">
        <v>0</v>
      </c>
      <c r="U27" s="102">
        <v>0</v>
      </c>
      <c r="V27" s="102">
        <v>0</v>
      </c>
      <c r="W27" s="102">
        <v>0</v>
      </c>
      <c r="X27" s="102">
        <v>0</v>
      </c>
      <c r="Y27" s="103">
        <v>0</v>
      </c>
      <c r="Z27" s="102">
        <v>0</v>
      </c>
      <c r="AA27" s="103">
        <v>0</v>
      </c>
      <c r="AB27" s="102">
        <v>0</v>
      </c>
      <c r="AC27" s="103">
        <v>0</v>
      </c>
      <c r="AD27" s="102">
        <v>0</v>
      </c>
      <c r="AE27" s="175"/>
      <c r="AG27" s="189" t="s">
        <v>39</v>
      </c>
      <c r="AH27" s="191" t="s">
        <v>266</v>
      </c>
      <c r="AI27" s="149">
        <f t="shared" si="20"/>
        <v>0</v>
      </c>
      <c r="AJ27" s="149">
        <f t="shared" si="21"/>
        <v>0</v>
      </c>
      <c r="AK27" s="150">
        <f t="shared" si="22"/>
        <v>0</v>
      </c>
      <c r="AL27" s="150">
        <f t="shared" si="23"/>
        <v>0</v>
      </c>
      <c r="AM27" s="150">
        <f t="shared" si="25"/>
        <v>0</v>
      </c>
      <c r="AN27" s="151">
        <f t="shared" si="24"/>
        <v>0</v>
      </c>
    </row>
    <row r="28" spans="2:40" ht="17" customHeight="1" x14ac:dyDescent="0.35">
      <c r="B28" s="189" t="s">
        <v>40</v>
      </c>
      <c r="C28" s="190" t="s">
        <v>267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3">
        <v>0</v>
      </c>
      <c r="L28" s="102">
        <v>0</v>
      </c>
      <c r="M28" s="102">
        <v>0</v>
      </c>
      <c r="N28" s="102">
        <v>0</v>
      </c>
      <c r="O28" s="103">
        <v>0</v>
      </c>
      <c r="P28" s="102">
        <v>0</v>
      </c>
      <c r="Q28" s="102">
        <v>0</v>
      </c>
      <c r="R28" s="102">
        <v>0</v>
      </c>
      <c r="S28" s="103">
        <v>0</v>
      </c>
      <c r="T28" s="103">
        <v>0</v>
      </c>
      <c r="U28" s="102">
        <v>0</v>
      </c>
      <c r="V28" s="102">
        <v>0</v>
      </c>
      <c r="W28" s="102">
        <v>0</v>
      </c>
      <c r="X28" s="102">
        <v>0</v>
      </c>
      <c r="Y28" s="103">
        <v>0</v>
      </c>
      <c r="Z28" s="102">
        <v>0</v>
      </c>
      <c r="AA28" s="103">
        <v>0</v>
      </c>
      <c r="AB28" s="102">
        <v>0</v>
      </c>
      <c r="AC28" s="103">
        <v>0</v>
      </c>
      <c r="AD28" s="102">
        <v>0</v>
      </c>
      <c r="AE28" s="175"/>
      <c r="AG28" s="189" t="s">
        <v>40</v>
      </c>
      <c r="AH28" s="191" t="s">
        <v>267</v>
      </c>
      <c r="AI28" s="149">
        <f t="shared" si="20"/>
        <v>0</v>
      </c>
      <c r="AJ28" s="149">
        <f t="shared" si="21"/>
        <v>0</v>
      </c>
      <c r="AK28" s="150">
        <f t="shared" si="22"/>
        <v>0</v>
      </c>
      <c r="AL28" s="150">
        <f t="shared" si="23"/>
        <v>0</v>
      </c>
      <c r="AM28" s="150">
        <f t="shared" si="25"/>
        <v>0</v>
      </c>
      <c r="AN28" s="151">
        <f t="shared" si="24"/>
        <v>0</v>
      </c>
    </row>
    <row r="29" spans="2:40" ht="17" customHeight="1" x14ac:dyDescent="0.35">
      <c r="B29" s="187" t="s">
        <v>41</v>
      </c>
      <c r="C29" s="188" t="s">
        <v>214</v>
      </c>
      <c r="D29" s="97">
        <v>188833.84624661098</v>
      </c>
      <c r="E29" s="97">
        <v>238303.60200297707</v>
      </c>
      <c r="F29" s="97">
        <v>261480.12754369678</v>
      </c>
      <c r="G29" s="97">
        <v>225500.12222496507</v>
      </c>
      <c r="H29" s="97">
        <v>190752.97328138945</v>
      </c>
      <c r="I29" s="97">
        <v>244389.35227880138</v>
      </c>
      <c r="J29" s="97">
        <v>209918.05619249234</v>
      </c>
      <c r="K29" s="97">
        <v>379460.36353644315</v>
      </c>
      <c r="L29" s="97">
        <v>245657.37321615202</v>
      </c>
      <c r="M29" s="97">
        <v>225698.22652427765</v>
      </c>
      <c r="N29" s="97">
        <v>192156.72658598237</v>
      </c>
      <c r="O29" s="97">
        <v>518618.81946475024</v>
      </c>
      <c r="P29" s="96">
        <v>203672.66635820828</v>
      </c>
      <c r="Q29" s="97">
        <v>250679.02713204193</v>
      </c>
      <c r="R29" s="97">
        <v>246047.37185840463</v>
      </c>
      <c r="S29" s="97">
        <v>454267.74432552618</v>
      </c>
      <c r="T29" s="97">
        <v>198137.08002241064</v>
      </c>
      <c r="U29" s="96">
        <v>288276.15464101057</v>
      </c>
      <c r="V29" s="96">
        <v>268508.82769494533</v>
      </c>
      <c r="W29" s="96">
        <v>371762.25025366317</v>
      </c>
      <c r="X29" s="96">
        <v>165787.3132663891</v>
      </c>
      <c r="Y29" s="97">
        <v>254894.01142814467</v>
      </c>
      <c r="Z29" s="96">
        <v>154419.54014887311</v>
      </c>
      <c r="AA29" s="97">
        <v>526678.49955474841</v>
      </c>
      <c r="AB29" s="96">
        <v>240144.01275214684</v>
      </c>
      <c r="AC29" s="97">
        <v>241867.40597441138</v>
      </c>
      <c r="AD29" s="96">
        <v>448295.49857648474</v>
      </c>
      <c r="AE29" s="174"/>
      <c r="AG29" s="187" t="s">
        <v>41</v>
      </c>
      <c r="AH29" s="143" t="s">
        <v>214</v>
      </c>
      <c r="AI29" s="90">
        <f>D29+E29+F29+G29</f>
        <v>914117.69801824982</v>
      </c>
      <c r="AJ29" s="90">
        <f>H29+I29+J29+K29</f>
        <v>1024520.7452891264</v>
      </c>
      <c r="AK29" s="91">
        <f>L29+M29+N29+O29</f>
        <v>1182131.1457911623</v>
      </c>
      <c r="AL29" s="91">
        <f>P29+Q29+R29+S29</f>
        <v>1154666.809674181</v>
      </c>
      <c r="AM29" s="140">
        <f t="shared" si="25"/>
        <v>1126684.3126120297</v>
      </c>
      <c r="AN29" s="144">
        <f t="shared" si="24"/>
        <v>1101779.3643981554</v>
      </c>
    </row>
    <row r="30" spans="2:40" ht="17" customHeight="1" x14ac:dyDescent="0.35">
      <c r="B30" s="189" t="s">
        <v>42</v>
      </c>
      <c r="C30" s="190" t="s">
        <v>325</v>
      </c>
      <c r="D30" s="102" t="s">
        <v>390</v>
      </c>
      <c r="E30" s="102" t="s">
        <v>390</v>
      </c>
      <c r="F30" s="102" t="s">
        <v>390</v>
      </c>
      <c r="G30" s="102" t="s">
        <v>390</v>
      </c>
      <c r="H30" s="102" t="s">
        <v>390</v>
      </c>
      <c r="I30" s="102" t="s">
        <v>390</v>
      </c>
      <c r="J30" s="102" t="s">
        <v>390</v>
      </c>
      <c r="K30" s="103" t="s">
        <v>390</v>
      </c>
      <c r="L30" s="102" t="s">
        <v>390</v>
      </c>
      <c r="M30" s="102" t="s">
        <v>390</v>
      </c>
      <c r="N30" s="102" t="s">
        <v>390</v>
      </c>
      <c r="O30" s="103" t="s">
        <v>390</v>
      </c>
      <c r="P30" s="102" t="s">
        <v>390</v>
      </c>
      <c r="Q30" s="102" t="s">
        <v>390</v>
      </c>
      <c r="R30" s="102" t="s">
        <v>390</v>
      </c>
      <c r="S30" s="103" t="s">
        <v>390</v>
      </c>
      <c r="T30" s="103" t="s">
        <v>390</v>
      </c>
      <c r="U30" s="102" t="s">
        <v>390</v>
      </c>
      <c r="V30" s="102" t="s">
        <v>390</v>
      </c>
      <c r="W30" s="102" t="s">
        <v>390</v>
      </c>
      <c r="X30" s="102" t="s">
        <v>390</v>
      </c>
      <c r="Y30" s="103" t="s">
        <v>390</v>
      </c>
      <c r="Z30" s="102" t="s">
        <v>390</v>
      </c>
      <c r="AA30" s="103" t="s">
        <v>390</v>
      </c>
      <c r="AB30" s="102" t="s">
        <v>390</v>
      </c>
      <c r="AC30" s="103" t="s">
        <v>390</v>
      </c>
      <c r="AD30" s="102" t="s">
        <v>390</v>
      </c>
      <c r="AE30" s="175"/>
      <c r="AG30" s="189" t="s">
        <v>42</v>
      </c>
      <c r="AH30" s="191" t="s">
        <v>325</v>
      </c>
      <c r="AI30" s="104" t="s">
        <v>390</v>
      </c>
      <c r="AJ30" s="104" t="s">
        <v>390</v>
      </c>
      <c r="AK30" s="105" t="s">
        <v>390</v>
      </c>
      <c r="AL30" s="105" t="s">
        <v>390</v>
      </c>
      <c r="AM30" s="105" t="s">
        <v>390</v>
      </c>
      <c r="AN30" s="106" t="s">
        <v>390</v>
      </c>
    </row>
    <row r="31" spans="2:40" ht="17" customHeight="1" x14ac:dyDescent="0.35">
      <c r="B31" s="189" t="s">
        <v>43</v>
      </c>
      <c r="C31" s="190" t="s">
        <v>326</v>
      </c>
      <c r="D31" s="102" t="s">
        <v>390</v>
      </c>
      <c r="E31" s="102" t="s">
        <v>390</v>
      </c>
      <c r="F31" s="102" t="s">
        <v>390</v>
      </c>
      <c r="G31" s="102" t="s">
        <v>390</v>
      </c>
      <c r="H31" s="102" t="s">
        <v>390</v>
      </c>
      <c r="I31" s="102" t="s">
        <v>390</v>
      </c>
      <c r="J31" s="102" t="s">
        <v>390</v>
      </c>
      <c r="K31" s="103" t="s">
        <v>390</v>
      </c>
      <c r="L31" s="102" t="s">
        <v>390</v>
      </c>
      <c r="M31" s="102" t="s">
        <v>390</v>
      </c>
      <c r="N31" s="102" t="s">
        <v>390</v>
      </c>
      <c r="O31" s="103" t="s">
        <v>390</v>
      </c>
      <c r="P31" s="102" t="s">
        <v>390</v>
      </c>
      <c r="Q31" s="102" t="s">
        <v>390</v>
      </c>
      <c r="R31" s="102" t="s">
        <v>390</v>
      </c>
      <c r="S31" s="103" t="s">
        <v>390</v>
      </c>
      <c r="T31" s="103" t="s">
        <v>390</v>
      </c>
      <c r="U31" s="102" t="s">
        <v>390</v>
      </c>
      <c r="V31" s="102" t="s">
        <v>390</v>
      </c>
      <c r="W31" s="102" t="s">
        <v>390</v>
      </c>
      <c r="X31" s="102" t="s">
        <v>390</v>
      </c>
      <c r="Y31" s="103" t="s">
        <v>390</v>
      </c>
      <c r="Z31" s="102" t="s">
        <v>390</v>
      </c>
      <c r="AA31" s="103" t="s">
        <v>390</v>
      </c>
      <c r="AB31" s="102" t="s">
        <v>390</v>
      </c>
      <c r="AC31" s="103" t="s">
        <v>390</v>
      </c>
      <c r="AD31" s="102" t="s">
        <v>390</v>
      </c>
      <c r="AE31" s="175"/>
      <c r="AG31" s="189" t="s">
        <v>43</v>
      </c>
      <c r="AH31" s="191" t="s">
        <v>326</v>
      </c>
      <c r="AI31" s="104" t="s">
        <v>390</v>
      </c>
      <c r="AJ31" s="104" t="s">
        <v>390</v>
      </c>
      <c r="AK31" s="105" t="s">
        <v>390</v>
      </c>
      <c r="AL31" s="105" t="s">
        <v>390</v>
      </c>
      <c r="AM31" s="105" t="s">
        <v>390</v>
      </c>
      <c r="AN31" s="106" t="s">
        <v>390</v>
      </c>
    </row>
    <row r="32" spans="2:40" ht="17" customHeight="1" x14ac:dyDescent="0.35">
      <c r="B32" s="189" t="s">
        <v>44</v>
      </c>
      <c r="C32" s="190" t="s">
        <v>327</v>
      </c>
      <c r="D32" s="102" t="s">
        <v>390</v>
      </c>
      <c r="E32" s="102" t="s">
        <v>390</v>
      </c>
      <c r="F32" s="102" t="s">
        <v>390</v>
      </c>
      <c r="G32" s="102" t="s">
        <v>390</v>
      </c>
      <c r="H32" s="102" t="s">
        <v>390</v>
      </c>
      <c r="I32" s="102" t="s">
        <v>390</v>
      </c>
      <c r="J32" s="102" t="s">
        <v>390</v>
      </c>
      <c r="K32" s="103" t="s">
        <v>390</v>
      </c>
      <c r="L32" s="102" t="s">
        <v>390</v>
      </c>
      <c r="M32" s="102" t="s">
        <v>390</v>
      </c>
      <c r="N32" s="102" t="s">
        <v>390</v>
      </c>
      <c r="O32" s="103" t="s">
        <v>390</v>
      </c>
      <c r="P32" s="102" t="s">
        <v>390</v>
      </c>
      <c r="Q32" s="102" t="s">
        <v>390</v>
      </c>
      <c r="R32" s="102" t="s">
        <v>390</v>
      </c>
      <c r="S32" s="103" t="s">
        <v>390</v>
      </c>
      <c r="T32" s="103" t="s">
        <v>390</v>
      </c>
      <c r="U32" s="102" t="s">
        <v>390</v>
      </c>
      <c r="V32" s="102" t="s">
        <v>390</v>
      </c>
      <c r="W32" s="102" t="s">
        <v>390</v>
      </c>
      <c r="X32" s="102" t="s">
        <v>390</v>
      </c>
      <c r="Y32" s="103" t="s">
        <v>390</v>
      </c>
      <c r="Z32" s="102" t="s">
        <v>390</v>
      </c>
      <c r="AA32" s="103" t="s">
        <v>390</v>
      </c>
      <c r="AB32" s="102" t="s">
        <v>390</v>
      </c>
      <c r="AC32" s="103" t="s">
        <v>390</v>
      </c>
      <c r="AD32" s="102" t="s">
        <v>390</v>
      </c>
      <c r="AE32" s="175"/>
      <c r="AG32" s="189" t="s">
        <v>44</v>
      </c>
      <c r="AH32" s="191" t="s">
        <v>327</v>
      </c>
      <c r="AI32" s="104" t="s">
        <v>390</v>
      </c>
      <c r="AJ32" s="104" t="s">
        <v>390</v>
      </c>
      <c r="AK32" s="105" t="s">
        <v>390</v>
      </c>
      <c r="AL32" s="105" t="s">
        <v>390</v>
      </c>
      <c r="AM32" s="105" t="s">
        <v>390</v>
      </c>
      <c r="AN32" s="106" t="s">
        <v>390</v>
      </c>
    </row>
    <row r="33" spans="2:40" ht="17" customHeight="1" x14ac:dyDescent="0.35">
      <c r="B33" s="187" t="s">
        <v>45</v>
      </c>
      <c r="C33" s="188" t="s">
        <v>215</v>
      </c>
      <c r="D33" s="96">
        <f>D34+D40</f>
        <v>2582.6959150680923</v>
      </c>
      <c r="E33" s="96">
        <f t="shared" ref="E33:N33" si="49">E34+E40</f>
        <v>3259.2977989513311</v>
      </c>
      <c r="F33" s="96">
        <f t="shared" si="49"/>
        <v>3576.2850288852933</v>
      </c>
      <c r="G33" s="96">
        <f t="shared" si="49"/>
        <v>3084.1835618662299</v>
      </c>
      <c r="H33" s="96">
        <f t="shared" si="49"/>
        <v>2257.1507027091575</v>
      </c>
      <c r="I33" s="96">
        <f t="shared" si="49"/>
        <v>2891.8217563875369</v>
      </c>
      <c r="J33" s="96">
        <f t="shared" si="49"/>
        <v>2483.9281920249341</v>
      </c>
      <c r="K33" s="97">
        <f t="shared" si="49"/>
        <v>4490.0963349236408</v>
      </c>
      <c r="L33" s="96">
        <f t="shared" si="49"/>
        <v>4201.9966118964367</v>
      </c>
      <c r="M33" s="96">
        <f t="shared" si="49"/>
        <v>3860.593194292509</v>
      </c>
      <c r="N33" s="96">
        <f t="shared" si="49"/>
        <v>3286.8621181459748</v>
      </c>
      <c r="O33" s="97">
        <f>O34+O40</f>
        <v>8871.0324209935497</v>
      </c>
      <c r="P33" s="96">
        <f t="shared" ref="P33:AD33" si="50">P34+P40</f>
        <v>2887.1815973347402</v>
      </c>
      <c r="Q33" s="96">
        <f t="shared" si="50"/>
        <v>3553.5248146676458</v>
      </c>
      <c r="R33" s="96">
        <f t="shared" si="50"/>
        <v>3487.8683369951323</v>
      </c>
      <c r="S33" s="96">
        <f t="shared" si="50"/>
        <v>6439.5163824915653</v>
      </c>
      <c r="T33" s="96">
        <f t="shared" si="50"/>
        <v>592.94839620456332</v>
      </c>
      <c r="U33" s="96">
        <f t="shared" si="50"/>
        <v>862.70012427296024</v>
      </c>
      <c r="V33" s="96">
        <f t="shared" si="50"/>
        <v>803.54408539016731</v>
      </c>
      <c r="W33" s="96">
        <f t="shared" si="50"/>
        <v>1112.5420341936406</v>
      </c>
      <c r="X33" s="96">
        <f t="shared" si="50"/>
        <v>1269.3708533647005</v>
      </c>
      <c r="Y33" s="97">
        <f t="shared" si="50"/>
        <v>1951.6271928733331</v>
      </c>
      <c r="Z33" s="96">
        <f t="shared" si="50"/>
        <v>1182.3321072825347</v>
      </c>
      <c r="AA33" s="97">
        <f t="shared" si="50"/>
        <v>4032.5783876744099</v>
      </c>
      <c r="AB33" s="97">
        <f t="shared" si="50"/>
        <v>1838.6920228799572</v>
      </c>
      <c r="AC33" s="97">
        <f t="shared" si="50"/>
        <v>1851.8873939980986</v>
      </c>
      <c r="AD33" s="97">
        <f t="shared" si="50"/>
        <v>3432.4293480359484</v>
      </c>
      <c r="AE33" s="174"/>
      <c r="AG33" s="187" t="s">
        <v>45</v>
      </c>
      <c r="AH33" s="143" t="s">
        <v>215</v>
      </c>
      <c r="AI33" s="139">
        <f t="shared" si="20"/>
        <v>12502.462304770947</v>
      </c>
      <c r="AJ33" s="139">
        <f t="shared" si="21"/>
        <v>12122.996986045269</v>
      </c>
      <c r="AK33" s="140">
        <f t="shared" si="22"/>
        <v>20220.48434532847</v>
      </c>
      <c r="AL33" s="140">
        <f t="shared" si="23"/>
        <v>16368.091131489084</v>
      </c>
      <c r="AM33" s="140">
        <f t="shared" si="25"/>
        <v>3371.7346400613314</v>
      </c>
      <c r="AN33" s="144">
        <f t="shared" si="24"/>
        <v>8435.9085411949782</v>
      </c>
    </row>
    <row r="34" spans="2:40" ht="17" customHeight="1" x14ac:dyDescent="0.35">
      <c r="B34" s="189" t="s">
        <v>46</v>
      </c>
      <c r="C34" s="190" t="s">
        <v>290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3">
        <v>0</v>
      </c>
      <c r="L34" s="102">
        <v>0</v>
      </c>
      <c r="M34" s="102">
        <v>0</v>
      </c>
      <c r="N34" s="102">
        <v>0</v>
      </c>
      <c r="O34" s="103">
        <f t="shared" ref="O34" si="51">SUM(O35:O39)</f>
        <v>0</v>
      </c>
      <c r="P34" s="102">
        <v>0</v>
      </c>
      <c r="Q34" s="102">
        <v>0</v>
      </c>
      <c r="R34" s="102">
        <v>0</v>
      </c>
      <c r="S34" s="103">
        <f t="shared" ref="S34" si="52">SUM(S35:S39)</f>
        <v>0</v>
      </c>
      <c r="T34" s="103">
        <f t="shared" ref="T34:V34" si="53">SUM(T35:T39)</f>
        <v>0</v>
      </c>
      <c r="U34" s="102">
        <f t="shared" si="53"/>
        <v>0</v>
      </c>
      <c r="V34" s="102">
        <f t="shared" si="53"/>
        <v>0</v>
      </c>
      <c r="W34" s="102">
        <f t="shared" ref="W34" si="54">SUM(W35:W39)</f>
        <v>0</v>
      </c>
      <c r="X34" s="102">
        <v>0</v>
      </c>
      <c r="Y34" s="103">
        <v>0</v>
      </c>
      <c r="Z34" s="102">
        <v>0</v>
      </c>
      <c r="AA34" s="103">
        <v>0</v>
      </c>
      <c r="AB34" s="102">
        <v>0</v>
      </c>
      <c r="AC34" s="103">
        <v>0</v>
      </c>
      <c r="AD34" s="102">
        <v>0</v>
      </c>
      <c r="AE34" s="175"/>
      <c r="AG34" s="189" t="s">
        <v>46</v>
      </c>
      <c r="AH34" s="191" t="s">
        <v>290</v>
      </c>
      <c r="AI34" s="149">
        <f t="shared" si="20"/>
        <v>0</v>
      </c>
      <c r="AJ34" s="149">
        <f t="shared" si="21"/>
        <v>0</v>
      </c>
      <c r="AK34" s="150">
        <f t="shared" si="22"/>
        <v>0</v>
      </c>
      <c r="AL34" s="150">
        <f t="shared" si="23"/>
        <v>0</v>
      </c>
      <c r="AM34" s="150">
        <f t="shared" si="25"/>
        <v>0</v>
      </c>
      <c r="AN34" s="151">
        <f t="shared" si="24"/>
        <v>0</v>
      </c>
    </row>
    <row r="35" spans="2:40" ht="17" customHeight="1" x14ac:dyDescent="0.35">
      <c r="B35" s="114">
        <v>2811</v>
      </c>
      <c r="C35" s="191" t="s">
        <v>308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3">
        <v>0</v>
      </c>
      <c r="L35" s="102">
        <v>0</v>
      </c>
      <c r="M35" s="102">
        <v>0</v>
      </c>
      <c r="N35" s="102">
        <v>0</v>
      </c>
      <c r="O35" s="103">
        <v>0</v>
      </c>
      <c r="P35" s="102">
        <v>0</v>
      </c>
      <c r="Q35" s="102">
        <v>0</v>
      </c>
      <c r="R35" s="102">
        <v>0</v>
      </c>
      <c r="S35" s="103">
        <v>0</v>
      </c>
      <c r="T35" s="103">
        <v>0</v>
      </c>
      <c r="U35" s="102">
        <v>0</v>
      </c>
      <c r="V35" s="102">
        <v>0</v>
      </c>
      <c r="W35" s="102">
        <v>0</v>
      </c>
      <c r="X35" s="102">
        <v>0</v>
      </c>
      <c r="Y35" s="103">
        <v>0</v>
      </c>
      <c r="Z35" s="102">
        <v>0</v>
      </c>
      <c r="AA35" s="103">
        <v>0</v>
      </c>
      <c r="AB35" s="102">
        <v>0</v>
      </c>
      <c r="AC35" s="103">
        <v>0</v>
      </c>
      <c r="AD35" s="102">
        <v>0</v>
      </c>
      <c r="AE35" s="175"/>
      <c r="AG35" s="114">
        <v>2811</v>
      </c>
      <c r="AH35" s="191" t="s">
        <v>308</v>
      </c>
      <c r="AI35" s="149">
        <f t="shared" si="20"/>
        <v>0</v>
      </c>
      <c r="AJ35" s="149">
        <f t="shared" si="21"/>
        <v>0</v>
      </c>
      <c r="AK35" s="150">
        <f t="shared" si="22"/>
        <v>0</v>
      </c>
      <c r="AL35" s="150">
        <f t="shared" si="23"/>
        <v>0</v>
      </c>
      <c r="AM35" s="150">
        <f t="shared" si="25"/>
        <v>0</v>
      </c>
      <c r="AN35" s="151">
        <f t="shared" si="24"/>
        <v>0</v>
      </c>
    </row>
    <row r="36" spans="2:40" ht="17" customHeight="1" x14ac:dyDescent="0.35">
      <c r="B36" s="114">
        <v>2812</v>
      </c>
      <c r="C36" s="115" t="s">
        <v>385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3">
        <v>0</v>
      </c>
      <c r="L36" s="102">
        <v>0</v>
      </c>
      <c r="M36" s="102">
        <v>0</v>
      </c>
      <c r="N36" s="102">
        <v>0</v>
      </c>
      <c r="O36" s="103">
        <v>0</v>
      </c>
      <c r="P36" s="102">
        <v>0</v>
      </c>
      <c r="Q36" s="102">
        <v>0</v>
      </c>
      <c r="R36" s="102">
        <v>0</v>
      </c>
      <c r="S36" s="103">
        <v>0</v>
      </c>
      <c r="T36" s="103">
        <v>0</v>
      </c>
      <c r="U36" s="102">
        <v>0</v>
      </c>
      <c r="V36" s="102">
        <v>0</v>
      </c>
      <c r="W36" s="102">
        <v>0</v>
      </c>
      <c r="X36" s="102">
        <v>0</v>
      </c>
      <c r="Y36" s="103">
        <v>0</v>
      </c>
      <c r="Z36" s="102">
        <v>0</v>
      </c>
      <c r="AA36" s="103">
        <v>0</v>
      </c>
      <c r="AB36" s="102">
        <v>0</v>
      </c>
      <c r="AC36" s="103">
        <v>0</v>
      </c>
      <c r="AD36" s="102">
        <v>0</v>
      </c>
      <c r="AE36" s="175"/>
      <c r="AG36" s="114">
        <v>2812</v>
      </c>
      <c r="AH36" s="115" t="s">
        <v>385</v>
      </c>
      <c r="AI36" s="149">
        <f t="shared" si="20"/>
        <v>0</v>
      </c>
      <c r="AJ36" s="149">
        <f t="shared" si="21"/>
        <v>0</v>
      </c>
      <c r="AK36" s="150">
        <f t="shared" si="22"/>
        <v>0</v>
      </c>
      <c r="AL36" s="150">
        <f t="shared" si="23"/>
        <v>0</v>
      </c>
      <c r="AM36" s="150">
        <f t="shared" si="25"/>
        <v>0</v>
      </c>
      <c r="AN36" s="151">
        <f t="shared" si="24"/>
        <v>0</v>
      </c>
    </row>
    <row r="37" spans="2:40" ht="17" customHeight="1" x14ac:dyDescent="0.35">
      <c r="B37" s="114">
        <v>2813</v>
      </c>
      <c r="C37" s="191" t="s">
        <v>309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3">
        <v>0</v>
      </c>
      <c r="L37" s="102">
        <v>0</v>
      </c>
      <c r="M37" s="102">
        <v>0</v>
      </c>
      <c r="N37" s="102">
        <v>0</v>
      </c>
      <c r="O37" s="103">
        <v>0</v>
      </c>
      <c r="P37" s="102">
        <v>0</v>
      </c>
      <c r="Q37" s="102">
        <v>0</v>
      </c>
      <c r="R37" s="102">
        <v>0</v>
      </c>
      <c r="S37" s="103">
        <v>0</v>
      </c>
      <c r="T37" s="103">
        <v>0</v>
      </c>
      <c r="U37" s="102">
        <v>0</v>
      </c>
      <c r="V37" s="102">
        <v>0</v>
      </c>
      <c r="W37" s="102">
        <v>0</v>
      </c>
      <c r="X37" s="102">
        <v>0</v>
      </c>
      <c r="Y37" s="103">
        <v>0</v>
      </c>
      <c r="Z37" s="102">
        <v>0</v>
      </c>
      <c r="AA37" s="103">
        <v>0</v>
      </c>
      <c r="AB37" s="102">
        <v>0</v>
      </c>
      <c r="AC37" s="103">
        <v>0</v>
      </c>
      <c r="AD37" s="102">
        <v>0</v>
      </c>
      <c r="AE37" s="175"/>
      <c r="AG37" s="114">
        <v>2813</v>
      </c>
      <c r="AH37" s="191" t="s">
        <v>309</v>
      </c>
      <c r="AI37" s="149">
        <f t="shared" si="20"/>
        <v>0</v>
      </c>
      <c r="AJ37" s="149">
        <f t="shared" si="21"/>
        <v>0</v>
      </c>
      <c r="AK37" s="150">
        <f t="shared" si="22"/>
        <v>0</v>
      </c>
      <c r="AL37" s="150">
        <f t="shared" si="23"/>
        <v>0</v>
      </c>
      <c r="AM37" s="150">
        <f t="shared" si="25"/>
        <v>0</v>
      </c>
      <c r="AN37" s="151">
        <f t="shared" si="24"/>
        <v>0</v>
      </c>
    </row>
    <row r="38" spans="2:40" ht="17" customHeight="1" x14ac:dyDescent="0.35">
      <c r="B38" s="114">
        <v>2814</v>
      </c>
      <c r="C38" s="191" t="s">
        <v>310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3">
        <v>0</v>
      </c>
      <c r="L38" s="102">
        <v>0</v>
      </c>
      <c r="M38" s="102">
        <v>0</v>
      </c>
      <c r="N38" s="102">
        <v>0</v>
      </c>
      <c r="O38" s="103">
        <v>0</v>
      </c>
      <c r="P38" s="102">
        <v>0</v>
      </c>
      <c r="Q38" s="102">
        <v>0</v>
      </c>
      <c r="R38" s="102">
        <v>0</v>
      </c>
      <c r="S38" s="103">
        <v>0</v>
      </c>
      <c r="T38" s="103">
        <v>0</v>
      </c>
      <c r="U38" s="102">
        <v>0</v>
      </c>
      <c r="V38" s="102">
        <v>0</v>
      </c>
      <c r="W38" s="102">
        <v>0</v>
      </c>
      <c r="X38" s="102">
        <v>0</v>
      </c>
      <c r="Y38" s="103">
        <v>0</v>
      </c>
      <c r="Z38" s="102">
        <v>0</v>
      </c>
      <c r="AA38" s="103">
        <v>0</v>
      </c>
      <c r="AB38" s="102">
        <v>0</v>
      </c>
      <c r="AC38" s="103">
        <v>0</v>
      </c>
      <c r="AD38" s="102">
        <v>0</v>
      </c>
      <c r="AE38" s="175"/>
      <c r="AG38" s="114">
        <v>2814</v>
      </c>
      <c r="AH38" s="191" t="s">
        <v>310</v>
      </c>
      <c r="AI38" s="149">
        <f t="shared" si="20"/>
        <v>0</v>
      </c>
      <c r="AJ38" s="149">
        <f t="shared" si="21"/>
        <v>0</v>
      </c>
      <c r="AK38" s="150">
        <f t="shared" si="22"/>
        <v>0</v>
      </c>
      <c r="AL38" s="150">
        <f t="shared" si="23"/>
        <v>0</v>
      </c>
      <c r="AM38" s="150">
        <f t="shared" si="25"/>
        <v>0</v>
      </c>
      <c r="AN38" s="151">
        <f t="shared" si="24"/>
        <v>0</v>
      </c>
    </row>
    <row r="39" spans="2:40" ht="17" customHeight="1" x14ac:dyDescent="0.35">
      <c r="B39" s="114">
        <v>2815</v>
      </c>
      <c r="C39" s="191" t="s">
        <v>311</v>
      </c>
      <c r="D39" s="102">
        <v>0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3">
        <v>0</v>
      </c>
      <c r="L39" s="102">
        <v>0</v>
      </c>
      <c r="M39" s="102">
        <v>0</v>
      </c>
      <c r="N39" s="102">
        <v>0</v>
      </c>
      <c r="O39" s="103">
        <v>0</v>
      </c>
      <c r="P39" s="102">
        <v>0</v>
      </c>
      <c r="Q39" s="102">
        <v>0</v>
      </c>
      <c r="R39" s="102">
        <v>0</v>
      </c>
      <c r="S39" s="103">
        <v>0</v>
      </c>
      <c r="T39" s="103">
        <v>0</v>
      </c>
      <c r="U39" s="102">
        <v>0</v>
      </c>
      <c r="V39" s="102">
        <v>0</v>
      </c>
      <c r="W39" s="102">
        <v>0</v>
      </c>
      <c r="X39" s="102">
        <v>0</v>
      </c>
      <c r="Y39" s="103">
        <v>0</v>
      </c>
      <c r="Z39" s="102">
        <v>0</v>
      </c>
      <c r="AA39" s="103">
        <v>0</v>
      </c>
      <c r="AB39" s="102">
        <v>0</v>
      </c>
      <c r="AC39" s="103">
        <v>0</v>
      </c>
      <c r="AD39" s="102">
        <v>0</v>
      </c>
      <c r="AE39" s="175"/>
      <c r="AG39" s="114">
        <v>2815</v>
      </c>
      <c r="AH39" s="191" t="s">
        <v>311</v>
      </c>
      <c r="AI39" s="149">
        <f t="shared" si="20"/>
        <v>0</v>
      </c>
      <c r="AJ39" s="149">
        <f t="shared" si="21"/>
        <v>0</v>
      </c>
      <c r="AK39" s="150">
        <f t="shared" si="22"/>
        <v>0</v>
      </c>
      <c r="AL39" s="150">
        <f t="shared" si="23"/>
        <v>0</v>
      </c>
      <c r="AM39" s="150">
        <f t="shared" si="25"/>
        <v>0</v>
      </c>
      <c r="AN39" s="151">
        <f t="shared" si="24"/>
        <v>0</v>
      </c>
    </row>
    <row r="40" spans="2:40" ht="17" customHeight="1" x14ac:dyDescent="0.35">
      <c r="B40" s="189" t="s">
        <v>47</v>
      </c>
      <c r="C40" s="190" t="s">
        <v>291</v>
      </c>
      <c r="D40" s="102">
        <f>D41+D42</f>
        <v>2582.6959150680923</v>
      </c>
      <c r="E40" s="102">
        <f t="shared" ref="E40:O40" si="55">E41+E42</f>
        <v>3259.2977989513311</v>
      </c>
      <c r="F40" s="102">
        <f t="shared" si="55"/>
        <v>3576.2850288852933</v>
      </c>
      <c r="G40" s="102">
        <f t="shared" si="55"/>
        <v>3084.1835618662299</v>
      </c>
      <c r="H40" s="102">
        <f t="shared" si="55"/>
        <v>2257.1507027091575</v>
      </c>
      <c r="I40" s="102">
        <f t="shared" si="55"/>
        <v>2891.8217563875369</v>
      </c>
      <c r="J40" s="102">
        <f t="shared" si="55"/>
        <v>2483.9281920249341</v>
      </c>
      <c r="K40" s="103">
        <f t="shared" si="55"/>
        <v>4490.0963349236408</v>
      </c>
      <c r="L40" s="102">
        <f t="shared" si="55"/>
        <v>4201.9966118964367</v>
      </c>
      <c r="M40" s="102">
        <f t="shared" si="55"/>
        <v>3860.593194292509</v>
      </c>
      <c r="N40" s="102">
        <f t="shared" si="55"/>
        <v>3286.8621181459748</v>
      </c>
      <c r="O40" s="103">
        <f t="shared" si="55"/>
        <v>8871.0324209935497</v>
      </c>
      <c r="P40" s="102">
        <f t="shared" ref="P40:S40" si="56">P41+P42</f>
        <v>2887.1815973347402</v>
      </c>
      <c r="Q40" s="102">
        <f t="shared" si="56"/>
        <v>3553.5248146676458</v>
      </c>
      <c r="R40" s="102">
        <f t="shared" si="56"/>
        <v>3487.8683369951323</v>
      </c>
      <c r="S40" s="103">
        <f t="shared" si="56"/>
        <v>6439.5163824915653</v>
      </c>
      <c r="T40" s="103">
        <f t="shared" ref="T40:V40" si="57">T41+T42</f>
        <v>592.94839620456332</v>
      </c>
      <c r="U40" s="102">
        <f t="shared" si="57"/>
        <v>862.70012427296024</v>
      </c>
      <c r="V40" s="102">
        <f t="shared" si="57"/>
        <v>803.54408539016731</v>
      </c>
      <c r="W40" s="102">
        <f t="shared" ref="W40:AD40" si="58">W41+W42</f>
        <v>1112.5420341936406</v>
      </c>
      <c r="X40" s="102">
        <f t="shared" si="58"/>
        <v>1269.3708533647005</v>
      </c>
      <c r="Y40" s="103">
        <f t="shared" si="58"/>
        <v>1951.6271928733331</v>
      </c>
      <c r="Z40" s="102">
        <f t="shared" si="58"/>
        <v>1182.3321072825347</v>
      </c>
      <c r="AA40" s="103">
        <f t="shared" si="58"/>
        <v>4032.5783876744099</v>
      </c>
      <c r="AB40" s="103">
        <f t="shared" si="58"/>
        <v>1838.6920228799572</v>
      </c>
      <c r="AC40" s="103">
        <f t="shared" si="58"/>
        <v>1851.8873939980986</v>
      </c>
      <c r="AD40" s="103">
        <f t="shared" si="58"/>
        <v>3432.4293480359484</v>
      </c>
      <c r="AE40" s="175"/>
      <c r="AG40" s="189" t="s">
        <v>47</v>
      </c>
      <c r="AH40" s="191" t="s">
        <v>291</v>
      </c>
      <c r="AI40" s="149">
        <f t="shared" si="20"/>
        <v>12502.462304770947</v>
      </c>
      <c r="AJ40" s="149">
        <f t="shared" si="21"/>
        <v>12122.996986045269</v>
      </c>
      <c r="AK40" s="150">
        <f t="shared" si="22"/>
        <v>20220.48434532847</v>
      </c>
      <c r="AL40" s="150">
        <f t="shared" si="23"/>
        <v>16368.091131489084</v>
      </c>
      <c r="AM40" s="150">
        <f t="shared" si="25"/>
        <v>3371.7346400613314</v>
      </c>
      <c r="AN40" s="151">
        <f t="shared" si="24"/>
        <v>8435.9085411949782</v>
      </c>
    </row>
    <row r="41" spans="2:40" ht="17" customHeight="1" x14ac:dyDescent="0.35">
      <c r="B41" s="189" t="s">
        <v>48</v>
      </c>
      <c r="C41" s="190" t="s">
        <v>266</v>
      </c>
      <c r="D41" s="102">
        <v>2582.6959150680923</v>
      </c>
      <c r="E41" s="102">
        <v>3259.2977989513311</v>
      </c>
      <c r="F41" s="102">
        <v>3576.2850288852933</v>
      </c>
      <c r="G41" s="102">
        <v>3084.1835618662299</v>
      </c>
      <c r="H41" s="102">
        <v>2257.1507027091575</v>
      </c>
      <c r="I41" s="102">
        <v>2891.8217563875369</v>
      </c>
      <c r="J41" s="102">
        <v>2483.9281920249341</v>
      </c>
      <c r="K41" s="103">
        <v>4490.0963349236408</v>
      </c>
      <c r="L41" s="102">
        <v>4201.9966118964367</v>
      </c>
      <c r="M41" s="102">
        <v>3860.593194292509</v>
      </c>
      <c r="N41" s="102">
        <v>3286.8621181459748</v>
      </c>
      <c r="O41" s="103">
        <v>8871.0324209935497</v>
      </c>
      <c r="P41" s="102">
        <v>2887.1815973347402</v>
      </c>
      <c r="Q41" s="102">
        <v>3553.5248146676458</v>
      </c>
      <c r="R41" s="102">
        <v>3487.8683369951323</v>
      </c>
      <c r="S41" s="103">
        <v>6439.5163824915653</v>
      </c>
      <c r="T41" s="103">
        <v>592.94839620456332</v>
      </c>
      <c r="U41" s="102">
        <v>862.70012427296024</v>
      </c>
      <c r="V41" s="102">
        <v>803.54408539016731</v>
      </c>
      <c r="W41" s="102">
        <v>1112.5420341936406</v>
      </c>
      <c r="X41" s="102">
        <v>1269.3708533647005</v>
      </c>
      <c r="Y41" s="103">
        <v>1951.6271928733331</v>
      </c>
      <c r="Z41" s="102">
        <v>1182.3321072825347</v>
      </c>
      <c r="AA41" s="103">
        <v>4032.5783876744099</v>
      </c>
      <c r="AB41" s="102">
        <v>1838.6920228799572</v>
      </c>
      <c r="AC41" s="103">
        <v>1851.8873939980986</v>
      </c>
      <c r="AD41" s="102">
        <v>3432.4293480359484</v>
      </c>
      <c r="AE41" s="175"/>
      <c r="AG41" s="189" t="s">
        <v>48</v>
      </c>
      <c r="AH41" s="191" t="s">
        <v>266</v>
      </c>
      <c r="AI41" s="149">
        <f t="shared" si="20"/>
        <v>12502.462304770947</v>
      </c>
      <c r="AJ41" s="149">
        <f t="shared" si="21"/>
        <v>12122.996986045269</v>
      </c>
      <c r="AK41" s="150">
        <f t="shared" si="22"/>
        <v>20220.48434532847</v>
      </c>
      <c r="AL41" s="150">
        <f t="shared" si="23"/>
        <v>16368.091131489084</v>
      </c>
      <c r="AM41" s="150">
        <f t="shared" si="25"/>
        <v>3371.7346400613314</v>
      </c>
      <c r="AN41" s="151">
        <f t="shared" si="24"/>
        <v>8435.9085411949782</v>
      </c>
    </row>
    <row r="42" spans="2:40" ht="17" customHeight="1" thickBot="1" x14ac:dyDescent="0.4">
      <c r="B42" s="192" t="s">
        <v>49</v>
      </c>
      <c r="C42" s="193" t="s">
        <v>267</v>
      </c>
      <c r="D42" s="194">
        <v>0</v>
      </c>
      <c r="E42" s="194">
        <v>0</v>
      </c>
      <c r="F42" s="194">
        <v>0</v>
      </c>
      <c r="G42" s="194">
        <v>0</v>
      </c>
      <c r="H42" s="194">
        <v>0</v>
      </c>
      <c r="I42" s="194">
        <v>0</v>
      </c>
      <c r="J42" s="194">
        <v>0</v>
      </c>
      <c r="K42" s="195">
        <v>0</v>
      </c>
      <c r="L42" s="194">
        <v>0</v>
      </c>
      <c r="M42" s="194">
        <v>0</v>
      </c>
      <c r="N42" s="194">
        <v>0</v>
      </c>
      <c r="O42" s="195">
        <v>0</v>
      </c>
      <c r="P42" s="194">
        <v>0</v>
      </c>
      <c r="Q42" s="194">
        <v>0</v>
      </c>
      <c r="R42" s="194">
        <v>0</v>
      </c>
      <c r="S42" s="195">
        <v>0</v>
      </c>
      <c r="T42" s="195">
        <v>0</v>
      </c>
      <c r="U42" s="194">
        <v>0</v>
      </c>
      <c r="V42" s="194">
        <v>0</v>
      </c>
      <c r="W42" s="194">
        <v>0</v>
      </c>
      <c r="X42" s="194">
        <v>0</v>
      </c>
      <c r="Y42" s="195">
        <v>0</v>
      </c>
      <c r="Z42" s="194">
        <v>0</v>
      </c>
      <c r="AA42" s="195">
        <v>0</v>
      </c>
      <c r="AB42" s="194">
        <v>0</v>
      </c>
      <c r="AC42" s="195">
        <v>0</v>
      </c>
      <c r="AD42" s="194">
        <v>0</v>
      </c>
      <c r="AE42" s="196"/>
      <c r="AG42" s="192" t="s">
        <v>49</v>
      </c>
      <c r="AH42" s="197" t="s">
        <v>267</v>
      </c>
      <c r="AI42" s="166">
        <f t="shared" si="20"/>
        <v>0</v>
      </c>
      <c r="AJ42" s="166">
        <f t="shared" si="21"/>
        <v>0</v>
      </c>
      <c r="AK42" s="167">
        <f t="shared" si="22"/>
        <v>0</v>
      </c>
      <c r="AL42" s="167">
        <f t="shared" si="23"/>
        <v>0</v>
      </c>
      <c r="AM42" s="167">
        <f t="shared" si="25"/>
        <v>0</v>
      </c>
      <c r="AN42" s="168">
        <f t="shared" si="24"/>
        <v>0</v>
      </c>
    </row>
    <row r="43" spans="2:40" x14ac:dyDescent="0.35">
      <c r="B43" s="198"/>
      <c r="C43" s="199"/>
      <c r="AG43" s="198"/>
      <c r="AH43" s="199"/>
    </row>
  </sheetData>
  <mergeCells count="23">
    <mergeCell ref="AB2:AE2"/>
    <mergeCell ref="X2:AA2"/>
    <mergeCell ref="D2:G2"/>
    <mergeCell ref="H2:K2"/>
    <mergeCell ref="L2:O2"/>
    <mergeCell ref="P2:S2"/>
    <mergeCell ref="T2:W2"/>
    <mergeCell ref="Y1:AA1"/>
    <mergeCell ref="AN2:AN3"/>
    <mergeCell ref="AK1:AN1"/>
    <mergeCell ref="U1:W1"/>
    <mergeCell ref="B1:G1"/>
    <mergeCell ref="R1:T1"/>
    <mergeCell ref="C2:C3"/>
    <mergeCell ref="J1:K1"/>
    <mergeCell ref="N1:O1"/>
    <mergeCell ref="AM2:AM3"/>
    <mergeCell ref="AL2:AL3"/>
    <mergeCell ref="AK2:AK3"/>
    <mergeCell ref="AH2:AH3"/>
    <mergeCell ref="AG1:AJ1"/>
    <mergeCell ref="AI2:AI3"/>
    <mergeCell ref="AJ2:AJ3"/>
  </mergeCells>
  <pageMargins left="0.7" right="0.7" top="0.75" bottom="0.75" header="0.3" footer="0.3"/>
  <pageSetup paperSize="8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CFCE-7783-4B92-9E26-28D5647E5E6B}">
  <sheetPr>
    <tabColor theme="0" tint="-4.9989318521683403E-2"/>
  </sheetPr>
  <dimension ref="B1:AP96"/>
  <sheetViews>
    <sheetView topLeftCell="AG1" zoomScale="80" zoomScaleNormal="80" workbookViewId="0">
      <selection activeCell="AT13" sqref="AT13"/>
    </sheetView>
  </sheetViews>
  <sheetFormatPr defaultRowHeight="14.5" x14ac:dyDescent="0.35"/>
  <cols>
    <col min="1" max="1" width="3.6328125" customWidth="1"/>
    <col min="2" max="2" width="6.1796875" style="173" customWidth="1"/>
    <col min="3" max="3" width="42.6328125" style="15" customWidth="1"/>
    <col min="4" max="31" width="11.6328125" style="75" customWidth="1"/>
    <col min="32" max="32" width="5.6328125" style="75" customWidth="1"/>
    <col min="33" max="33" width="6.1796875" style="173" customWidth="1"/>
    <col min="34" max="34" width="42.6328125" style="15" customWidth="1"/>
    <col min="35" max="40" width="12.6328125" style="75" customWidth="1"/>
    <col min="41" max="42" width="8.7265625" style="75"/>
  </cols>
  <sheetData>
    <row r="1" spans="2:42" s="5" customFormat="1" ht="22" customHeight="1" thickBot="1" x14ac:dyDescent="0.4">
      <c r="B1" s="244" t="s">
        <v>405</v>
      </c>
      <c r="C1" s="244"/>
      <c r="D1" s="229"/>
      <c r="E1" s="229"/>
      <c r="F1" s="229"/>
      <c r="G1" s="229"/>
      <c r="H1" s="15"/>
      <c r="I1" s="15"/>
      <c r="J1" s="220"/>
      <c r="K1" s="220"/>
      <c r="L1" s="15"/>
      <c r="M1" s="15"/>
      <c r="N1" s="220" t="s">
        <v>383</v>
      </c>
      <c r="O1" s="220"/>
      <c r="P1" s="15"/>
      <c r="Q1" s="15"/>
      <c r="R1" s="220"/>
      <c r="S1" s="220"/>
      <c r="T1" s="227"/>
      <c r="U1" s="220"/>
      <c r="V1" s="220"/>
      <c r="W1" s="220"/>
      <c r="X1" s="17"/>
      <c r="Y1" s="17"/>
      <c r="Z1" s="17"/>
      <c r="AA1" s="17"/>
      <c r="AB1" s="17"/>
      <c r="AD1" s="17"/>
      <c r="AE1" s="17" t="s">
        <v>395</v>
      </c>
      <c r="AF1" s="15"/>
      <c r="AG1" s="200" t="s">
        <v>392</v>
      </c>
      <c r="AH1" s="15"/>
      <c r="AI1" s="133"/>
      <c r="AJ1" s="220" t="s">
        <v>395</v>
      </c>
      <c r="AK1" s="220"/>
      <c r="AL1" s="227"/>
      <c r="AM1" s="227"/>
      <c r="AN1" s="227"/>
      <c r="AO1" s="15"/>
      <c r="AP1" s="15"/>
    </row>
    <row r="2" spans="2:42" ht="16.5" customHeight="1" x14ac:dyDescent="0.35">
      <c r="B2" s="261"/>
      <c r="C2" s="263" t="s">
        <v>388</v>
      </c>
      <c r="D2" s="230">
        <v>2017</v>
      </c>
      <c r="E2" s="231"/>
      <c r="F2" s="231"/>
      <c r="G2" s="232"/>
      <c r="H2" s="230">
        <v>2018</v>
      </c>
      <c r="I2" s="231"/>
      <c r="J2" s="231"/>
      <c r="K2" s="232"/>
      <c r="L2" s="230">
        <v>2019</v>
      </c>
      <c r="M2" s="231"/>
      <c r="N2" s="231"/>
      <c r="O2" s="232"/>
      <c r="P2" s="230">
        <v>2020</v>
      </c>
      <c r="Q2" s="231"/>
      <c r="R2" s="231"/>
      <c r="S2" s="232"/>
      <c r="T2" s="230">
        <v>2021</v>
      </c>
      <c r="U2" s="231"/>
      <c r="V2" s="231"/>
      <c r="W2" s="232"/>
      <c r="X2" s="230">
        <v>2022</v>
      </c>
      <c r="Y2" s="231"/>
      <c r="Z2" s="231"/>
      <c r="AA2" s="231"/>
      <c r="AB2" s="238">
        <v>2023</v>
      </c>
      <c r="AC2" s="239"/>
      <c r="AD2" s="259"/>
      <c r="AE2" s="260"/>
      <c r="AG2" s="261"/>
      <c r="AH2" s="263" t="s">
        <v>388</v>
      </c>
      <c r="AI2" s="257">
        <v>2017</v>
      </c>
      <c r="AJ2" s="257">
        <v>2018</v>
      </c>
      <c r="AK2" s="245">
        <v>2019</v>
      </c>
      <c r="AL2" s="245">
        <v>2020</v>
      </c>
      <c r="AM2" s="245">
        <v>2021</v>
      </c>
      <c r="AN2" s="250">
        <v>2022</v>
      </c>
    </row>
    <row r="3" spans="2:42" ht="16.5" customHeight="1" x14ac:dyDescent="0.35">
      <c r="B3" s="262"/>
      <c r="C3" s="256"/>
      <c r="D3" s="21" t="s">
        <v>312</v>
      </c>
      <c r="E3" s="21" t="s">
        <v>313</v>
      </c>
      <c r="F3" s="21" t="s">
        <v>314</v>
      </c>
      <c r="G3" s="21" t="s">
        <v>315</v>
      </c>
      <c r="H3" s="21" t="s">
        <v>312</v>
      </c>
      <c r="I3" s="21" t="s">
        <v>313</v>
      </c>
      <c r="J3" s="21" t="s">
        <v>314</v>
      </c>
      <c r="K3" s="22" t="s">
        <v>315</v>
      </c>
      <c r="L3" s="21" t="s">
        <v>312</v>
      </c>
      <c r="M3" s="21" t="s">
        <v>313</v>
      </c>
      <c r="N3" s="21" t="s">
        <v>314</v>
      </c>
      <c r="O3" s="22" t="s">
        <v>315</v>
      </c>
      <c r="P3" s="21" t="s">
        <v>312</v>
      </c>
      <c r="Q3" s="21" t="s">
        <v>313</v>
      </c>
      <c r="R3" s="21" t="s">
        <v>314</v>
      </c>
      <c r="S3" s="22" t="s">
        <v>315</v>
      </c>
      <c r="T3" s="22" t="s">
        <v>312</v>
      </c>
      <c r="U3" s="21" t="s">
        <v>313</v>
      </c>
      <c r="V3" s="21" t="s">
        <v>314</v>
      </c>
      <c r="W3" s="21" t="s">
        <v>315</v>
      </c>
      <c r="X3" s="21" t="s">
        <v>312</v>
      </c>
      <c r="Y3" s="22" t="s">
        <v>313</v>
      </c>
      <c r="Z3" s="21" t="s">
        <v>314</v>
      </c>
      <c r="AA3" s="22" t="s">
        <v>315</v>
      </c>
      <c r="AB3" s="134" t="s">
        <v>312</v>
      </c>
      <c r="AC3" s="215" t="s">
        <v>313</v>
      </c>
      <c r="AD3" s="22" t="s">
        <v>314</v>
      </c>
      <c r="AE3" s="23" t="s">
        <v>315</v>
      </c>
      <c r="AG3" s="262"/>
      <c r="AH3" s="256"/>
      <c r="AI3" s="258"/>
      <c r="AJ3" s="258"/>
      <c r="AK3" s="246"/>
      <c r="AL3" s="246"/>
      <c r="AM3" s="246"/>
      <c r="AN3" s="251"/>
    </row>
    <row r="4" spans="2:42" ht="16.5" customHeight="1" x14ac:dyDescent="0.35">
      <c r="B4" s="135" t="s">
        <v>50</v>
      </c>
      <c r="C4" s="136" t="s">
        <v>402</v>
      </c>
      <c r="D4" s="137">
        <f>D5+D43-D69</f>
        <v>1814103.6419200001</v>
      </c>
      <c r="E4" s="137">
        <f t="shared" ref="E4:K4" si="0">E5+E43-E69</f>
        <v>316867.65904000006</v>
      </c>
      <c r="F4" s="137">
        <f t="shared" si="0"/>
        <v>1501666.0038690008</v>
      </c>
      <c r="G4" s="137">
        <f t="shared" si="0"/>
        <v>2113762.5815200014</v>
      </c>
      <c r="H4" s="137">
        <f>H5+H43-H69</f>
        <v>1397129.340657</v>
      </c>
      <c r="I4" s="137">
        <f t="shared" si="0"/>
        <v>1795455.8</v>
      </c>
      <c r="J4" s="137">
        <f t="shared" si="0"/>
        <v>200080.88623210578</v>
      </c>
      <c r="K4" s="89">
        <f t="shared" si="0"/>
        <v>2818071.1028159996</v>
      </c>
      <c r="L4" s="137">
        <f t="shared" ref="L4:O4" si="1">L5+L43-L69</f>
        <v>1841338.7374950005</v>
      </c>
      <c r="M4" s="137">
        <f t="shared" si="1"/>
        <v>2509093.33543</v>
      </c>
      <c r="N4" s="137">
        <f t="shared" si="1"/>
        <v>-557521.73730999976</v>
      </c>
      <c r="O4" s="89">
        <f t="shared" si="1"/>
        <v>1553188.2799999998</v>
      </c>
      <c r="P4" s="137">
        <f t="shared" ref="P4:S4" si="2">P5+P43-P69</f>
        <v>525550.34140000003</v>
      </c>
      <c r="Q4" s="137">
        <f t="shared" si="2"/>
        <v>575073.57462000032</v>
      </c>
      <c r="R4" s="137">
        <f t="shared" si="2"/>
        <v>1351556.5649900003</v>
      </c>
      <c r="S4" s="89">
        <f t="shared" si="2"/>
        <v>66732.959999999963</v>
      </c>
      <c r="T4" s="89">
        <f t="shared" ref="T4:W4" si="3">T5+T43-T69</f>
        <v>2076847.2</v>
      </c>
      <c r="U4" s="137">
        <f t="shared" si="3"/>
        <v>541541.3314599999</v>
      </c>
      <c r="V4" s="137">
        <f t="shared" si="3"/>
        <v>1217329.8802689998</v>
      </c>
      <c r="W4" s="137">
        <f t="shared" si="3"/>
        <v>3628708.0187419998</v>
      </c>
      <c r="X4" s="137">
        <f t="shared" ref="X4:Y4" si="4">X5+X43-X69</f>
        <v>2473985.7692109998</v>
      </c>
      <c r="Y4" s="89">
        <f t="shared" si="4"/>
        <v>1954702.5466509999</v>
      </c>
      <c r="Z4" s="137">
        <f t="shared" ref="Z4:AA4" si="5">Z5+Z43-Z69</f>
        <v>3400399.0640000002</v>
      </c>
      <c r="AA4" s="89">
        <f t="shared" si="5"/>
        <v>2052066</v>
      </c>
      <c r="AB4" s="89">
        <f t="shared" ref="AB4:AD4" si="6">AB5+AB43-AB69</f>
        <v>3872169.960122183</v>
      </c>
      <c r="AC4" s="88">
        <f t="shared" si="6"/>
        <v>3652775.5051421551</v>
      </c>
      <c r="AD4" s="88">
        <f t="shared" si="6"/>
        <v>4234801.6399999997</v>
      </c>
      <c r="AE4" s="138"/>
      <c r="AG4" s="135" t="s">
        <v>50</v>
      </c>
      <c r="AH4" s="136" t="s">
        <v>402</v>
      </c>
      <c r="AI4" s="139">
        <f>D4+E4+F4+G4</f>
        <v>5746399.8863490019</v>
      </c>
      <c r="AJ4" s="139">
        <f>H4+I4+J4+K4</f>
        <v>6210737.1297051059</v>
      </c>
      <c r="AK4" s="140">
        <f>L4+M4+N4+O4</f>
        <v>5346098.6156150009</v>
      </c>
      <c r="AL4" s="140">
        <f>P4+Q4+R4+S4</f>
        <v>2518913.4410100006</v>
      </c>
      <c r="AM4" s="217">
        <f>T4+U4+V4+W4</f>
        <v>7464426.4304709993</v>
      </c>
      <c r="AN4" s="141">
        <f>X4+Y4+Z4+AA4</f>
        <v>9881153.3798619993</v>
      </c>
    </row>
    <row r="5" spans="2:42" ht="16.5" customHeight="1" x14ac:dyDescent="0.35">
      <c r="B5" s="142" t="s">
        <v>51</v>
      </c>
      <c r="C5" s="143" t="s">
        <v>403</v>
      </c>
      <c r="D5" s="96">
        <f t="shared" ref="D5:E5" si="7">D6</f>
        <v>1427438.1668</v>
      </c>
      <c r="E5" s="96">
        <f t="shared" si="7"/>
        <v>3190179.8003199999</v>
      </c>
      <c r="F5" s="96">
        <f t="shared" ref="F5" si="8">F6</f>
        <v>2823922.0038690008</v>
      </c>
      <c r="G5" s="96">
        <f t="shared" ref="G5" si="9">G6</f>
        <v>5571906.7785600005</v>
      </c>
      <c r="H5" s="96">
        <f t="shared" ref="H5" si="10">H6</f>
        <v>2814002.1935990001</v>
      </c>
      <c r="I5" s="96">
        <f t="shared" ref="I5" si="11">I6</f>
        <v>3621845</v>
      </c>
      <c r="J5" s="96">
        <f t="shared" ref="J5" si="12">J6</f>
        <v>2517727.1155221057</v>
      </c>
      <c r="K5" s="96">
        <f t="shared" ref="K5" si="13">K6</f>
        <v>3547398.9028159999</v>
      </c>
      <c r="L5" s="96">
        <f t="shared" ref="L5" si="14">L6</f>
        <v>1452641.998835</v>
      </c>
      <c r="M5" s="96">
        <f>M6</f>
        <v>1642272.4598599998</v>
      </c>
      <c r="N5" s="96">
        <f t="shared" ref="N5:AD5" si="15">N6</f>
        <v>2874141.5252149999</v>
      </c>
      <c r="O5" s="89">
        <f t="shared" si="15"/>
        <v>3850037.7199999997</v>
      </c>
      <c r="P5" s="96">
        <f t="shared" si="15"/>
        <v>844426.71895000001</v>
      </c>
      <c r="Q5" s="96">
        <f>Q6</f>
        <v>1715401.67029</v>
      </c>
      <c r="R5" s="96">
        <f t="shared" si="15"/>
        <v>3690407.6672300003</v>
      </c>
      <c r="S5" s="89">
        <f t="shared" si="15"/>
        <v>4811228.91</v>
      </c>
      <c r="T5" s="89">
        <f t="shared" si="15"/>
        <v>843773.71</v>
      </c>
      <c r="U5" s="137">
        <f t="shared" si="15"/>
        <v>851630.89363999991</v>
      </c>
      <c r="V5" s="137">
        <f t="shared" si="15"/>
        <v>1697892.8156929999</v>
      </c>
      <c r="W5" s="137">
        <f t="shared" si="15"/>
        <v>5137310.3563449997</v>
      </c>
      <c r="X5" s="137">
        <f t="shared" si="15"/>
        <v>996854.59680549998</v>
      </c>
      <c r="Y5" s="89">
        <f t="shared" si="15"/>
        <v>1455347.775752</v>
      </c>
      <c r="Z5" s="137">
        <f t="shared" si="15"/>
        <v>3083857.29</v>
      </c>
      <c r="AA5" s="89">
        <f t="shared" si="15"/>
        <v>3773493</v>
      </c>
      <c r="AB5" s="89">
        <f t="shared" si="15"/>
        <v>604983.25</v>
      </c>
      <c r="AC5" s="89">
        <f t="shared" si="15"/>
        <v>2469292.6051421547</v>
      </c>
      <c r="AD5" s="89">
        <f t="shared" si="15"/>
        <v>4639168</v>
      </c>
      <c r="AE5" s="138"/>
      <c r="AG5" s="142" t="s">
        <v>51</v>
      </c>
      <c r="AH5" s="143" t="s">
        <v>403</v>
      </c>
      <c r="AI5" s="139">
        <f t="shared" ref="AI5:AI68" si="16">D5+E5+F5+G5</f>
        <v>13013446.749549001</v>
      </c>
      <c r="AJ5" s="139">
        <f t="shared" ref="AJ5:AJ68" si="17">H5+I5+J5+K5</f>
        <v>12500973.211937105</v>
      </c>
      <c r="AK5" s="140">
        <f t="shared" ref="AK5:AK49" si="18">L5+M5+N5+O5</f>
        <v>9819093.7039100006</v>
      </c>
      <c r="AL5" s="140">
        <f>P5+Q5+R5+S5</f>
        <v>11061464.966469999</v>
      </c>
      <c r="AM5" s="140">
        <f t="shared" ref="AM5:AM68" si="19">T5+U5+V5+W5</f>
        <v>8530607.7756779995</v>
      </c>
      <c r="AN5" s="144">
        <f t="shared" ref="AN5:AN68" si="20">X5+Y5+Z5+AA5</f>
        <v>9309552.6625574995</v>
      </c>
    </row>
    <row r="6" spans="2:42" ht="16.5" customHeight="1" x14ac:dyDescent="0.35">
      <c r="B6" s="145" t="s">
        <v>52</v>
      </c>
      <c r="C6" s="146" t="s">
        <v>216</v>
      </c>
      <c r="D6" s="137">
        <f>D7-D8</f>
        <v>1427438.1668</v>
      </c>
      <c r="E6" s="137">
        <f t="shared" ref="E6:H6" si="21">E7-E8</f>
        <v>3190179.8003199999</v>
      </c>
      <c r="F6" s="137">
        <f t="shared" si="21"/>
        <v>2823922.0038690008</v>
      </c>
      <c r="G6" s="137">
        <f t="shared" si="21"/>
        <v>5571906.7785600005</v>
      </c>
      <c r="H6" s="137">
        <f t="shared" si="21"/>
        <v>2814002.1935990001</v>
      </c>
      <c r="I6" s="137">
        <f t="shared" ref="I6" si="22">I7-I8</f>
        <v>3621845</v>
      </c>
      <c r="J6" s="137">
        <f t="shared" ref="J6:M6" si="23">J7-J8</f>
        <v>2517727.1155221057</v>
      </c>
      <c r="K6" s="89">
        <f t="shared" si="23"/>
        <v>3547398.9028159999</v>
      </c>
      <c r="L6" s="137">
        <f t="shared" si="23"/>
        <v>1452641.998835</v>
      </c>
      <c r="M6" s="137">
        <f t="shared" si="23"/>
        <v>1642272.4598599998</v>
      </c>
      <c r="N6" s="137">
        <f t="shared" ref="N6:Q6" si="24">N7-N8</f>
        <v>2874141.5252149999</v>
      </c>
      <c r="O6" s="89">
        <f t="shared" si="24"/>
        <v>3850037.7199999997</v>
      </c>
      <c r="P6" s="137">
        <f t="shared" si="24"/>
        <v>844426.71895000001</v>
      </c>
      <c r="Q6" s="137">
        <f t="shared" si="24"/>
        <v>1715401.67029</v>
      </c>
      <c r="R6" s="137">
        <f t="shared" ref="R6:S6" si="25">R7-R8</f>
        <v>3690407.6672300003</v>
      </c>
      <c r="S6" s="89">
        <f t="shared" si="25"/>
        <v>4811228.91</v>
      </c>
      <c r="T6" s="89">
        <f t="shared" ref="T6:V6" si="26">T7-T8</f>
        <v>843773.71</v>
      </c>
      <c r="U6" s="137">
        <f t="shared" si="26"/>
        <v>851630.89363999991</v>
      </c>
      <c r="V6" s="137">
        <f t="shared" si="26"/>
        <v>1697892.8156929999</v>
      </c>
      <c r="W6" s="137">
        <f t="shared" ref="W6:Y6" si="27">W7-W8</f>
        <v>5137310.3563449997</v>
      </c>
      <c r="X6" s="137">
        <f t="shared" si="27"/>
        <v>996854.59680549998</v>
      </c>
      <c r="Y6" s="89">
        <f t="shared" si="27"/>
        <v>1455347.775752</v>
      </c>
      <c r="Z6" s="137">
        <f t="shared" ref="Z6:AA6" si="28">Z7-Z8</f>
        <v>3083857.29</v>
      </c>
      <c r="AA6" s="89">
        <f t="shared" si="28"/>
        <v>3773493</v>
      </c>
      <c r="AB6" s="89">
        <f t="shared" ref="AB6:AD6" si="29">AB7-AB8</f>
        <v>604983.25</v>
      </c>
      <c r="AC6" s="89">
        <f t="shared" si="29"/>
        <v>2469292.6051421547</v>
      </c>
      <c r="AD6" s="89">
        <f t="shared" si="29"/>
        <v>4639168</v>
      </c>
      <c r="AE6" s="138"/>
      <c r="AG6" s="145" t="s">
        <v>52</v>
      </c>
      <c r="AH6" s="146" t="s">
        <v>216</v>
      </c>
      <c r="AI6" s="139">
        <f t="shared" si="16"/>
        <v>13013446.749549001</v>
      </c>
      <c r="AJ6" s="139">
        <f t="shared" si="17"/>
        <v>12500973.211937105</v>
      </c>
      <c r="AK6" s="140">
        <f t="shared" si="18"/>
        <v>9819093.7039100006</v>
      </c>
      <c r="AL6" s="140">
        <f t="shared" ref="AL6:AL8" si="30">P6+Q6+R6+S6</f>
        <v>11061464.966469999</v>
      </c>
      <c r="AM6" s="140">
        <f t="shared" si="19"/>
        <v>8530607.7756779995</v>
      </c>
      <c r="AN6" s="144">
        <f t="shared" si="20"/>
        <v>9309552.6625574995</v>
      </c>
    </row>
    <row r="7" spans="2:42" ht="16.5" customHeight="1" x14ac:dyDescent="0.35">
      <c r="B7" s="145" t="s">
        <v>11</v>
      </c>
      <c r="C7" s="147" t="s">
        <v>292</v>
      </c>
      <c r="D7" s="109">
        <v>1440159.1668</v>
      </c>
      <c r="E7" s="109">
        <v>3233809.8003199999</v>
      </c>
      <c r="F7" s="109">
        <v>2826230.0328800008</v>
      </c>
      <c r="G7" s="109">
        <v>5573660.9785600007</v>
      </c>
      <c r="H7" s="109">
        <v>2814452.093599</v>
      </c>
      <c r="I7" s="109">
        <v>3625904</v>
      </c>
      <c r="J7" s="109">
        <v>2759231.98043</v>
      </c>
      <c r="K7" s="113">
        <v>3603579.9028159999</v>
      </c>
      <c r="L7" s="109">
        <v>1586173.1988349999</v>
      </c>
      <c r="M7" s="109">
        <v>1642272.4598599998</v>
      </c>
      <c r="N7" s="109">
        <v>2996320.5252149999</v>
      </c>
      <c r="O7" s="113">
        <v>3851605.7199999997</v>
      </c>
      <c r="P7" s="109">
        <v>844549.11895000003</v>
      </c>
      <c r="Q7" s="109">
        <v>1718498.67029</v>
      </c>
      <c r="R7" s="109">
        <v>3691702.7672300003</v>
      </c>
      <c r="S7" s="113">
        <v>4867804.91</v>
      </c>
      <c r="T7" s="113">
        <v>845740.23</v>
      </c>
      <c r="U7" s="109">
        <v>1678353.70364</v>
      </c>
      <c r="V7" s="109">
        <v>1699332.3156929999</v>
      </c>
      <c r="W7" s="109">
        <v>5241111.3563449997</v>
      </c>
      <c r="X7" s="109">
        <v>997482.4868055</v>
      </c>
      <c r="Y7" s="113">
        <v>1556508.725752</v>
      </c>
      <c r="Z7" s="109">
        <v>3131132</v>
      </c>
      <c r="AA7" s="113">
        <v>3776307</v>
      </c>
      <c r="AB7" s="109">
        <v>614267.35</v>
      </c>
      <c r="AC7" s="113">
        <v>2472033.5551421549</v>
      </c>
      <c r="AD7" s="113">
        <v>4639168</v>
      </c>
      <c r="AE7" s="148"/>
      <c r="AG7" s="145" t="s">
        <v>11</v>
      </c>
      <c r="AH7" s="147" t="s">
        <v>292</v>
      </c>
      <c r="AI7" s="149">
        <f t="shared" si="16"/>
        <v>13073859.978560001</v>
      </c>
      <c r="AJ7" s="149">
        <f t="shared" si="17"/>
        <v>12803167.976845</v>
      </c>
      <c r="AK7" s="150">
        <f t="shared" si="18"/>
        <v>10076371.90391</v>
      </c>
      <c r="AL7" s="150">
        <f t="shared" si="30"/>
        <v>11122555.466469999</v>
      </c>
      <c r="AM7" s="150">
        <f t="shared" si="19"/>
        <v>9464537.6056779996</v>
      </c>
      <c r="AN7" s="151">
        <f t="shared" si="20"/>
        <v>9461430.2125575002</v>
      </c>
    </row>
    <row r="8" spans="2:42" ht="16.5" customHeight="1" x14ac:dyDescent="0.35">
      <c r="B8" s="145" t="s">
        <v>6</v>
      </c>
      <c r="C8" s="147" t="s">
        <v>293</v>
      </c>
      <c r="D8" s="109">
        <v>12721</v>
      </c>
      <c r="E8" s="109">
        <v>43630</v>
      </c>
      <c r="F8" s="109">
        <v>2308.0290110000001</v>
      </c>
      <c r="G8" s="109">
        <v>1754.2</v>
      </c>
      <c r="H8" s="109">
        <v>449.9</v>
      </c>
      <c r="I8" s="109">
        <v>4059</v>
      </c>
      <c r="J8" s="109">
        <v>241504.86490789446</v>
      </c>
      <c r="K8" s="113">
        <v>56181</v>
      </c>
      <c r="L8" s="109">
        <v>133531.20000000001</v>
      </c>
      <c r="M8" s="109">
        <v>0</v>
      </c>
      <c r="N8" s="109">
        <v>122179</v>
      </c>
      <c r="O8" s="113">
        <v>1568</v>
      </c>
      <c r="P8" s="109">
        <v>122.39999999999999</v>
      </c>
      <c r="Q8" s="109">
        <v>3097</v>
      </c>
      <c r="R8" s="109">
        <v>1295.0999999999999</v>
      </c>
      <c r="S8" s="113">
        <v>56576</v>
      </c>
      <c r="T8" s="113">
        <v>1966.52</v>
      </c>
      <c r="U8" s="109">
        <v>826722.81</v>
      </c>
      <c r="V8" s="109">
        <v>1439.5</v>
      </c>
      <c r="W8" s="109">
        <v>103801.00000000001</v>
      </c>
      <c r="X8" s="109">
        <v>627.89</v>
      </c>
      <c r="Y8" s="113">
        <v>101160.95</v>
      </c>
      <c r="Z8" s="109">
        <v>47274.710000000006</v>
      </c>
      <c r="AA8" s="113">
        <v>2814</v>
      </c>
      <c r="AB8" s="109">
        <v>9284.1</v>
      </c>
      <c r="AC8" s="113">
        <v>2740.95</v>
      </c>
      <c r="AD8" s="113">
        <v>0</v>
      </c>
      <c r="AE8" s="148"/>
      <c r="AG8" s="145" t="s">
        <v>6</v>
      </c>
      <c r="AH8" s="147" t="s">
        <v>293</v>
      </c>
      <c r="AI8" s="149">
        <f t="shared" si="16"/>
        <v>60413.229010999996</v>
      </c>
      <c r="AJ8" s="149">
        <f t="shared" si="17"/>
        <v>302194.76490789442</v>
      </c>
      <c r="AK8" s="150">
        <f t="shared" si="18"/>
        <v>257278.2</v>
      </c>
      <c r="AL8" s="150">
        <f t="shared" si="30"/>
        <v>61090.5</v>
      </c>
      <c r="AM8" s="150">
        <f t="shared" si="19"/>
        <v>933929.83000000007</v>
      </c>
      <c r="AN8" s="151">
        <f t="shared" si="20"/>
        <v>151877.54999999999</v>
      </c>
    </row>
    <row r="9" spans="2:42" ht="16.5" customHeight="1" x14ac:dyDescent="0.35">
      <c r="B9" s="145" t="s">
        <v>53</v>
      </c>
      <c r="C9" s="147" t="s">
        <v>328</v>
      </c>
      <c r="D9" s="109" t="s">
        <v>390</v>
      </c>
      <c r="E9" s="109" t="s">
        <v>390</v>
      </c>
      <c r="F9" s="109" t="s">
        <v>390</v>
      </c>
      <c r="G9" s="109" t="s">
        <v>390</v>
      </c>
      <c r="H9" s="109" t="s">
        <v>390</v>
      </c>
      <c r="I9" s="109" t="s">
        <v>390</v>
      </c>
      <c r="J9" s="109" t="s">
        <v>390</v>
      </c>
      <c r="K9" s="113" t="s">
        <v>390</v>
      </c>
      <c r="L9" s="109" t="s">
        <v>390</v>
      </c>
      <c r="M9" s="109" t="s">
        <v>390</v>
      </c>
      <c r="N9" s="109" t="s">
        <v>390</v>
      </c>
      <c r="O9" s="113" t="s">
        <v>390</v>
      </c>
      <c r="P9" s="109" t="s">
        <v>390</v>
      </c>
      <c r="Q9" s="109" t="s">
        <v>390</v>
      </c>
      <c r="R9" s="109" t="s">
        <v>390</v>
      </c>
      <c r="S9" s="113" t="s">
        <v>390</v>
      </c>
      <c r="T9" s="113" t="s">
        <v>390</v>
      </c>
      <c r="U9" s="109" t="s">
        <v>390</v>
      </c>
      <c r="V9" s="109" t="s">
        <v>390</v>
      </c>
      <c r="W9" s="109" t="s">
        <v>390</v>
      </c>
      <c r="X9" s="109" t="s">
        <v>390</v>
      </c>
      <c r="Y9" s="113" t="s">
        <v>390</v>
      </c>
      <c r="Z9" s="109" t="s">
        <v>390</v>
      </c>
      <c r="AA9" s="113" t="s">
        <v>390</v>
      </c>
      <c r="AB9" s="109" t="s">
        <v>390</v>
      </c>
      <c r="AC9" s="113" t="s">
        <v>390</v>
      </c>
      <c r="AD9" s="113" t="s">
        <v>390</v>
      </c>
      <c r="AE9" s="148"/>
      <c r="AG9" s="145" t="s">
        <v>53</v>
      </c>
      <c r="AH9" s="147" t="s">
        <v>328</v>
      </c>
      <c r="AI9" s="104" t="s">
        <v>390</v>
      </c>
      <c r="AJ9" s="104" t="s">
        <v>390</v>
      </c>
      <c r="AK9" s="105" t="s">
        <v>390</v>
      </c>
      <c r="AL9" s="105" t="s">
        <v>390</v>
      </c>
      <c r="AM9" s="105" t="s">
        <v>390</v>
      </c>
      <c r="AN9" s="106" t="s">
        <v>390</v>
      </c>
    </row>
    <row r="10" spans="2:42" ht="16.5" customHeight="1" x14ac:dyDescent="0.35">
      <c r="B10" s="145" t="s">
        <v>54</v>
      </c>
      <c r="C10" s="147" t="s">
        <v>329</v>
      </c>
      <c r="D10" s="109" t="s">
        <v>390</v>
      </c>
      <c r="E10" s="109" t="s">
        <v>390</v>
      </c>
      <c r="F10" s="109" t="s">
        <v>390</v>
      </c>
      <c r="G10" s="109" t="s">
        <v>390</v>
      </c>
      <c r="H10" s="109" t="s">
        <v>390</v>
      </c>
      <c r="I10" s="109" t="s">
        <v>390</v>
      </c>
      <c r="J10" s="109" t="s">
        <v>390</v>
      </c>
      <c r="K10" s="113" t="s">
        <v>390</v>
      </c>
      <c r="L10" s="109" t="s">
        <v>390</v>
      </c>
      <c r="M10" s="109" t="s">
        <v>390</v>
      </c>
      <c r="N10" s="109" t="s">
        <v>390</v>
      </c>
      <c r="O10" s="113" t="s">
        <v>390</v>
      </c>
      <c r="P10" s="109" t="s">
        <v>390</v>
      </c>
      <c r="Q10" s="109" t="s">
        <v>390</v>
      </c>
      <c r="R10" s="109" t="s">
        <v>390</v>
      </c>
      <c r="S10" s="113" t="s">
        <v>390</v>
      </c>
      <c r="T10" s="113" t="s">
        <v>390</v>
      </c>
      <c r="U10" s="109" t="s">
        <v>390</v>
      </c>
      <c r="V10" s="109" t="s">
        <v>390</v>
      </c>
      <c r="W10" s="109" t="s">
        <v>390</v>
      </c>
      <c r="X10" s="109" t="s">
        <v>390</v>
      </c>
      <c r="Y10" s="113" t="s">
        <v>390</v>
      </c>
      <c r="Z10" s="109" t="s">
        <v>390</v>
      </c>
      <c r="AA10" s="113" t="s">
        <v>390</v>
      </c>
      <c r="AB10" s="109" t="s">
        <v>390</v>
      </c>
      <c r="AC10" s="113" t="s">
        <v>390</v>
      </c>
      <c r="AD10" s="113" t="s">
        <v>390</v>
      </c>
      <c r="AE10" s="148"/>
      <c r="AG10" s="145" t="s">
        <v>54</v>
      </c>
      <c r="AH10" s="147" t="s">
        <v>329</v>
      </c>
      <c r="AI10" s="104" t="s">
        <v>390</v>
      </c>
      <c r="AJ10" s="104" t="s">
        <v>390</v>
      </c>
      <c r="AK10" s="105" t="s">
        <v>390</v>
      </c>
      <c r="AL10" s="105" t="s">
        <v>390</v>
      </c>
      <c r="AM10" s="105" t="s">
        <v>390</v>
      </c>
      <c r="AN10" s="106" t="s">
        <v>390</v>
      </c>
    </row>
    <row r="11" spans="2:42" ht="16.5" customHeight="1" x14ac:dyDescent="0.35">
      <c r="B11" s="145" t="s">
        <v>55</v>
      </c>
      <c r="C11" s="147" t="s">
        <v>330</v>
      </c>
      <c r="D11" s="109" t="s">
        <v>390</v>
      </c>
      <c r="E11" s="109" t="s">
        <v>390</v>
      </c>
      <c r="F11" s="109" t="s">
        <v>390</v>
      </c>
      <c r="G11" s="109" t="s">
        <v>390</v>
      </c>
      <c r="H11" s="109" t="s">
        <v>390</v>
      </c>
      <c r="I11" s="109" t="s">
        <v>390</v>
      </c>
      <c r="J11" s="109" t="s">
        <v>390</v>
      </c>
      <c r="K11" s="113" t="s">
        <v>390</v>
      </c>
      <c r="L11" s="109" t="s">
        <v>390</v>
      </c>
      <c r="M11" s="109" t="s">
        <v>390</v>
      </c>
      <c r="N11" s="109" t="s">
        <v>390</v>
      </c>
      <c r="O11" s="113" t="s">
        <v>390</v>
      </c>
      <c r="P11" s="109" t="s">
        <v>390</v>
      </c>
      <c r="Q11" s="109" t="s">
        <v>390</v>
      </c>
      <c r="R11" s="109" t="s">
        <v>390</v>
      </c>
      <c r="S11" s="113" t="s">
        <v>390</v>
      </c>
      <c r="T11" s="113" t="s">
        <v>390</v>
      </c>
      <c r="U11" s="109" t="s">
        <v>390</v>
      </c>
      <c r="V11" s="109" t="s">
        <v>390</v>
      </c>
      <c r="W11" s="109" t="s">
        <v>390</v>
      </c>
      <c r="X11" s="109" t="s">
        <v>390</v>
      </c>
      <c r="Y11" s="113" t="s">
        <v>390</v>
      </c>
      <c r="Z11" s="109" t="s">
        <v>390</v>
      </c>
      <c r="AA11" s="113" t="s">
        <v>390</v>
      </c>
      <c r="AB11" s="109" t="s">
        <v>390</v>
      </c>
      <c r="AC11" s="113" t="s">
        <v>390</v>
      </c>
      <c r="AD11" s="113" t="s">
        <v>390</v>
      </c>
      <c r="AE11" s="148"/>
      <c r="AG11" s="145" t="s">
        <v>55</v>
      </c>
      <c r="AH11" s="147" t="s">
        <v>330</v>
      </c>
      <c r="AI11" s="104" t="s">
        <v>390</v>
      </c>
      <c r="AJ11" s="104" t="s">
        <v>390</v>
      </c>
      <c r="AK11" s="105" t="s">
        <v>390</v>
      </c>
      <c r="AL11" s="105" t="s">
        <v>390</v>
      </c>
      <c r="AM11" s="105" t="s">
        <v>390</v>
      </c>
      <c r="AN11" s="106" t="s">
        <v>390</v>
      </c>
    </row>
    <row r="12" spans="2:42" ht="16.5" customHeight="1" x14ac:dyDescent="0.35">
      <c r="B12" s="145" t="s">
        <v>56</v>
      </c>
      <c r="C12" s="147" t="s">
        <v>331</v>
      </c>
      <c r="D12" s="109" t="s">
        <v>390</v>
      </c>
      <c r="E12" s="109" t="s">
        <v>390</v>
      </c>
      <c r="F12" s="109" t="s">
        <v>390</v>
      </c>
      <c r="G12" s="109" t="s">
        <v>390</v>
      </c>
      <c r="H12" s="109" t="s">
        <v>390</v>
      </c>
      <c r="I12" s="109" t="s">
        <v>390</v>
      </c>
      <c r="J12" s="109" t="s">
        <v>390</v>
      </c>
      <c r="K12" s="113" t="s">
        <v>390</v>
      </c>
      <c r="L12" s="109" t="s">
        <v>390</v>
      </c>
      <c r="M12" s="109" t="s">
        <v>390</v>
      </c>
      <c r="N12" s="109" t="s">
        <v>390</v>
      </c>
      <c r="O12" s="113" t="s">
        <v>390</v>
      </c>
      <c r="P12" s="109" t="s">
        <v>390</v>
      </c>
      <c r="Q12" s="109" t="s">
        <v>390</v>
      </c>
      <c r="R12" s="109" t="s">
        <v>390</v>
      </c>
      <c r="S12" s="113" t="s">
        <v>390</v>
      </c>
      <c r="T12" s="113" t="s">
        <v>390</v>
      </c>
      <c r="U12" s="109" t="s">
        <v>390</v>
      </c>
      <c r="V12" s="109" t="s">
        <v>390</v>
      </c>
      <c r="W12" s="109" t="s">
        <v>390</v>
      </c>
      <c r="X12" s="109" t="s">
        <v>390</v>
      </c>
      <c r="Y12" s="113" t="s">
        <v>390</v>
      </c>
      <c r="Z12" s="109" t="s">
        <v>390</v>
      </c>
      <c r="AA12" s="113" t="s">
        <v>390</v>
      </c>
      <c r="AB12" s="109" t="s">
        <v>390</v>
      </c>
      <c r="AC12" s="113" t="s">
        <v>390</v>
      </c>
      <c r="AD12" s="113" t="s">
        <v>390</v>
      </c>
      <c r="AE12" s="148"/>
      <c r="AG12" s="145" t="s">
        <v>56</v>
      </c>
      <c r="AH12" s="147" t="s">
        <v>331</v>
      </c>
      <c r="AI12" s="104" t="s">
        <v>390</v>
      </c>
      <c r="AJ12" s="104" t="s">
        <v>390</v>
      </c>
      <c r="AK12" s="105" t="s">
        <v>390</v>
      </c>
      <c r="AL12" s="105" t="s">
        <v>390</v>
      </c>
      <c r="AM12" s="105" t="s">
        <v>390</v>
      </c>
      <c r="AN12" s="106" t="s">
        <v>390</v>
      </c>
    </row>
    <row r="13" spans="2:42" ht="16.5" customHeight="1" x14ac:dyDescent="0.35">
      <c r="B13" s="145" t="s">
        <v>57</v>
      </c>
      <c r="C13" s="147" t="s">
        <v>332</v>
      </c>
      <c r="D13" s="109" t="s">
        <v>390</v>
      </c>
      <c r="E13" s="109" t="s">
        <v>390</v>
      </c>
      <c r="F13" s="109" t="s">
        <v>390</v>
      </c>
      <c r="G13" s="109" t="s">
        <v>390</v>
      </c>
      <c r="H13" s="109" t="s">
        <v>390</v>
      </c>
      <c r="I13" s="109" t="s">
        <v>390</v>
      </c>
      <c r="J13" s="109" t="s">
        <v>390</v>
      </c>
      <c r="K13" s="113" t="s">
        <v>390</v>
      </c>
      <c r="L13" s="109" t="s">
        <v>390</v>
      </c>
      <c r="M13" s="109" t="s">
        <v>390</v>
      </c>
      <c r="N13" s="109" t="s">
        <v>390</v>
      </c>
      <c r="O13" s="113" t="s">
        <v>390</v>
      </c>
      <c r="P13" s="109" t="s">
        <v>390</v>
      </c>
      <c r="Q13" s="109" t="s">
        <v>390</v>
      </c>
      <c r="R13" s="109" t="s">
        <v>390</v>
      </c>
      <c r="S13" s="113" t="s">
        <v>390</v>
      </c>
      <c r="T13" s="113" t="s">
        <v>390</v>
      </c>
      <c r="U13" s="109" t="s">
        <v>390</v>
      </c>
      <c r="V13" s="109" t="s">
        <v>390</v>
      </c>
      <c r="W13" s="109" t="s">
        <v>390</v>
      </c>
      <c r="X13" s="109" t="s">
        <v>390</v>
      </c>
      <c r="Y13" s="113" t="s">
        <v>390</v>
      </c>
      <c r="Z13" s="109" t="s">
        <v>390</v>
      </c>
      <c r="AA13" s="113" t="s">
        <v>390</v>
      </c>
      <c r="AB13" s="109" t="s">
        <v>390</v>
      </c>
      <c r="AC13" s="113" t="s">
        <v>390</v>
      </c>
      <c r="AD13" s="113" t="s">
        <v>390</v>
      </c>
      <c r="AE13" s="148"/>
      <c r="AG13" s="145" t="s">
        <v>57</v>
      </c>
      <c r="AH13" s="147" t="s">
        <v>332</v>
      </c>
      <c r="AI13" s="104" t="s">
        <v>390</v>
      </c>
      <c r="AJ13" s="104" t="s">
        <v>390</v>
      </c>
      <c r="AK13" s="105" t="s">
        <v>390</v>
      </c>
      <c r="AL13" s="105" t="s">
        <v>390</v>
      </c>
      <c r="AM13" s="105" t="s">
        <v>390</v>
      </c>
      <c r="AN13" s="106" t="s">
        <v>390</v>
      </c>
    </row>
    <row r="14" spans="2:42" ht="16.5" customHeight="1" x14ac:dyDescent="0.35">
      <c r="B14" s="145" t="s">
        <v>58</v>
      </c>
      <c r="C14" s="147" t="s">
        <v>333</v>
      </c>
      <c r="D14" s="109" t="s">
        <v>390</v>
      </c>
      <c r="E14" s="109" t="s">
        <v>390</v>
      </c>
      <c r="F14" s="109" t="s">
        <v>390</v>
      </c>
      <c r="G14" s="109" t="s">
        <v>390</v>
      </c>
      <c r="H14" s="109" t="s">
        <v>390</v>
      </c>
      <c r="I14" s="109" t="s">
        <v>390</v>
      </c>
      <c r="J14" s="109" t="s">
        <v>390</v>
      </c>
      <c r="K14" s="113" t="s">
        <v>390</v>
      </c>
      <c r="L14" s="109" t="s">
        <v>390</v>
      </c>
      <c r="M14" s="109" t="s">
        <v>390</v>
      </c>
      <c r="N14" s="109" t="s">
        <v>390</v>
      </c>
      <c r="O14" s="113" t="s">
        <v>390</v>
      </c>
      <c r="P14" s="109" t="s">
        <v>390</v>
      </c>
      <c r="Q14" s="109" t="s">
        <v>390</v>
      </c>
      <c r="R14" s="109" t="s">
        <v>390</v>
      </c>
      <c r="S14" s="113" t="s">
        <v>390</v>
      </c>
      <c r="T14" s="113" t="s">
        <v>390</v>
      </c>
      <c r="U14" s="109" t="s">
        <v>390</v>
      </c>
      <c r="V14" s="109" t="s">
        <v>390</v>
      </c>
      <c r="W14" s="109" t="s">
        <v>390</v>
      </c>
      <c r="X14" s="109" t="s">
        <v>390</v>
      </c>
      <c r="Y14" s="113" t="s">
        <v>390</v>
      </c>
      <c r="Z14" s="109" t="s">
        <v>390</v>
      </c>
      <c r="AA14" s="113" t="s">
        <v>390</v>
      </c>
      <c r="AB14" s="109" t="s">
        <v>390</v>
      </c>
      <c r="AC14" s="113" t="s">
        <v>390</v>
      </c>
      <c r="AD14" s="113" t="s">
        <v>390</v>
      </c>
      <c r="AE14" s="148"/>
      <c r="AG14" s="145" t="s">
        <v>58</v>
      </c>
      <c r="AH14" s="147" t="s">
        <v>333</v>
      </c>
      <c r="AI14" s="104" t="s">
        <v>390</v>
      </c>
      <c r="AJ14" s="104" t="s">
        <v>390</v>
      </c>
      <c r="AK14" s="105" t="s">
        <v>390</v>
      </c>
      <c r="AL14" s="105" t="s">
        <v>390</v>
      </c>
      <c r="AM14" s="105" t="s">
        <v>390</v>
      </c>
      <c r="AN14" s="106" t="s">
        <v>390</v>
      </c>
    </row>
    <row r="15" spans="2:42" ht="16.5" customHeight="1" x14ac:dyDescent="0.35">
      <c r="B15" s="145" t="s">
        <v>59</v>
      </c>
      <c r="C15" s="147" t="s">
        <v>334</v>
      </c>
      <c r="D15" s="109" t="s">
        <v>390</v>
      </c>
      <c r="E15" s="109" t="s">
        <v>390</v>
      </c>
      <c r="F15" s="109" t="s">
        <v>390</v>
      </c>
      <c r="G15" s="109" t="s">
        <v>390</v>
      </c>
      <c r="H15" s="109" t="s">
        <v>390</v>
      </c>
      <c r="I15" s="109" t="s">
        <v>390</v>
      </c>
      <c r="J15" s="109" t="s">
        <v>390</v>
      </c>
      <c r="K15" s="113" t="s">
        <v>390</v>
      </c>
      <c r="L15" s="109" t="s">
        <v>390</v>
      </c>
      <c r="M15" s="109" t="s">
        <v>390</v>
      </c>
      <c r="N15" s="109" t="s">
        <v>390</v>
      </c>
      <c r="O15" s="113" t="s">
        <v>390</v>
      </c>
      <c r="P15" s="109" t="s">
        <v>390</v>
      </c>
      <c r="Q15" s="109" t="s">
        <v>390</v>
      </c>
      <c r="R15" s="109" t="s">
        <v>390</v>
      </c>
      <c r="S15" s="113" t="s">
        <v>390</v>
      </c>
      <c r="T15" s="113" t="s">
        <v>390</v>
      </c>
      <c r="U15" s="109" t="s">
        <v>390</v>
      </c>
      <c r="V15" s="109" t="s">
        <v>390</v>
      </c>
      <c r="W15" s="109" t="s">
        <v>390</v>
      </c>
      <c r="X15" s="109" t="s">
        <v>390</v>
      </c>
      <c r="Y15" s="113" t="s">
        <v>390</v>
      </c>
      <c r="Z15" s="109" t="s">
        <v>390</v>
      </c>
      <c r="AA15" s="113" t="s">
        <v>390</v>
      </c>
      <c r="AB15" s="109" t="s">
        <v>390</v>
      </c>
      <c r="AC15" s="113" t="s">
        <v>390</v>
      </c>
      <c r="AD15" s="113" t="s">
        <v>390</v>
      </c>
      <c r="AE15" s="148"/>
      <c r="AG15" s="145" t="s">
        <v>59</v>
      </c>
      <c r="AH15" s="147" t="s">
        <v>334</v>
      </c>
      <c r="AI15" s="104" t="s">
        <v>390</v>
      </c>
      <c r="AJ15" s="104" t="s">
        <v>390</v>
      </c>
      <c r="AK15" s="105" t="s">
        <v>390</v>
      </c>
      <c r="AL15" s="105" t="s">
        <v>390</v>
      </c>
      <c r="AM15" s="105" t="s">
        <v>390</v>
      </c>
      <c r="AN15" s="106" t="s">
        <v>390</v>
      </c>
    </row>
    <row r="16" spans="2:42" ht="16.5" customHeight="1" x14ac:dyDescent="0.35">
      <c r="B16" s="145" t="s">
        <v>60</v>
      </c>
      <c r="C16" s="147" t="s">
        <v>335</v>
      </c>
      <c r="D16" s="109" t="s">
        <v>390</v>
      </c>
      <c r="E16" s="109" t="s">
        <v>390</v>
      </c>
      <c r="F16" s="109" t="s">
        <v>390</v>
      </c>
      <c r="G16" s="109" t="s">
        <v>390</v>
      </c>
      <c r="H16" s="109" t="s">
        <v>390</v>
      </c>
      <c r="I16" s="109" t="s">
        <v>390</v>
      </c>
      <c r="J16" s="109" t="s">
        <v>390</v>
      </c>
      <c r="K16" s="113" t="s">
        <v>390</v>
      </c>
      <c r="L16" s="109" t="s">
        <v>390</v>
      </c>
      <c r="M16" s="109" t="s">
        <v>390</v>
      </c>
      <c r="N16" s="109" t="s">
        <v>390</v>
      </c>
      <c r="O16" s="113" t="s">
        <v>390</v>
      </c>
      <c r="P16" s="109" t="s">
        <v>390</v>
      </c>
      <c r="Q16" s="109" t="s">
        <v>390</v>
      </c>
      <c r="R16" s="109" t="s">
        <v>390</v>
      </c>
      <c r="S16" s="113" t="s">
        <v>390</v>
      </c>
      <c r="T16" s="113" t="s">
        <v>390</v>
      </c>
      <c r="U16" s="109" t="s">
        <v>390</v>
      </c>
      <c r="V16" s="109" t="s">
        <v>390</v>
      </c>
      <c r="W16" s="109" t="s">
        <v>390</v>
      </c>
      <c r="X16" s="109" t="s">
        <v>390</v>
      </c>
      <c r="Y16" s="113" t="s">
        <v>390</v>
      </c>
      <c r="Z16" s="109" t="s">
        <v>390</v>
      </c>
      <c r="AA16" s="113" t="s">
        <v>390</v>
      </c>
      <c r="AB16" s="109" t="s">
        <v>390</v>
      </c>
      <c r="AC16" s="113" t="s">
        <v>390</v>
      </c>
      <c r="AD16" s="113" t="s">
        <v>390</v>
      </c>
      <c r="AE16" s="148"/>
      <c r="AG16" s="145" t="s">
        <v>60</v>
      </c>
      <c r="AH16" s="147" t="s">
        <v>335</v>
      </c>
      <c r="AI16" s="104" t="s">
        <v>390</v>
      </c>
      <c r="AJ16" s="104" t="s">
        <v>390</v>
      </c>
      <c r="AK16" s="105" t="s">
        <v>390</v>
      </c>
      <c r="AL16" s="105" t="s">
        <v>390</v>
      </c>
      <c r="AM16" s="105" t="s">
        <v>390</v>
      </c>
      <c r="AN16" s="106" t="s">
        <v>390</v>
      </c>
    </row>
    <row r="17" spans="2:40" ht="16.5" customHeight="1" x14ac:dyDescent="0.35">
      <c r="B17" s="145" t="s">
        <v>61</v>
      </c>
      <c r="C17" s="147" t="s">
        <v>336</v>
      </c>
      <c r="D17" s="109" t="s">
        <v>390</v>
      </c>
      <c r="E17" s="109" t="s">
        <v>390</v>
      </c>
      <c r="F17" s="109" t="s">
        <v>390</v>
      </c>
      <c r="G17" s="109" t="s">
        <v>390</v>
      </c>
      <c r="H17" s="109" t="s">
        <v>390</v>
      </c>
      <c r="I17" s="109" t="s">
        <v>390</v>
      </c>
      <c r="J17" s="109" t="s">
        <v>390</v>
      </c>
      <c r="K17" s="113" t="s">
        <v>390</v>
      </c>
      <c r="L17" s="109" t="s">
        <v>390</v>
      </c>
      <c r="M17" s="109" t="s">
        <v>390</v>
      </c>
      <c r="N17" s="109" t="s">
        <v>390</v>
      </c>
      <c r="O17" s="113" t="s">
        <v>390</v>
      </c>
      <c r="P17" s="109" t="s">
        <v>390</v>
      </c>
      <c r="Q17" s="109" t="s">
        <v>390</v>
      </c>
      <c r="R17" s="109" t="s">
        <v>390</v>
      </c>
      <c r="S17" s="113" t="s">
        <v>390</v>
      </c>
      <c r="T17" s="113" t="s">
        <v>390</v>
      </c>
      <c r="U17" s="109" t="s">
        <v>390</v>
      </c>
      <c r="V17" s="109" t="s">
        <v>390</v>
      </c>
      <c r="W17" s="109" t="s">
        <v>390</v>
      </c>
      <c r="X17" s="109" t="s">
        <v>390</v>
      </c>
      <c r="Y17" s="113" t="s">
        <v>390</v>
      </c>
      <c r="Z17" s="109" t="s">
        <v>390</v>
      </c>
      <c r="AA17" s="113" t="s">
        <v>390</v>
      </c>
      <c r="AB17" s="109" t="s">
        <v>390</v>
      </c>
      <c r="AC17" s="113" t="s">
        <v>390</v>
      </c>
      <c r="AD17" s="113" t="s">
        <v>390</v>
      </c>
      <c r="AE17" s="148"/>
      <c r="AG17" s="145" t="s">
        <v>61</v>
      </c>
      <c r="AH17" s="147" t="s">
        <v>336</v>
      </c>
      <c r="AI17" s="104" t="s">
        <v>390</v>
      </c>
      <c r="AJ17" s="104" t="s">
        <v>390</v>
      </c>
      <c r="AK17" s="105" t="s">
        <v>390</v>
      </c>
      <c r="AL17" s="105" t="s">
        <v>390</v>
      </c>
      <c r="AM17" s="105" t="s">
        <v>390</v>
      </c>
      <c r="AN17" s="106" t="s">
        <v>390</v>
      </c>
    </row>
    <row r="18" spans="2:40" ht="16.5" customHeight="1" x14ac:dyDescent="0.35">
      <c r="B18" s="145" t="s">
        <v>62</v>
      </c>
      <c r="C18" s="147" t="s">
        <v>337</v>
      </c>
      <c r="D18" s="109" t="s">
        <v>390</v>
      </c>
      <c r="E18" s="109" t="s">
        <v>390</v>
      </c>
      <c r="F18" s="109" t="s">
        <v>390</v>
      </c>
      <c r="G18" s="109" t="s">
        <v>390</v>
      </c>
      <c r="H18" s="109" t="s">
        <v>390</v>
      </c>
      <c r="I18" s="109" t="s">
        <v>390</v>
      </c>
      <c r="J18" s="109" t="s">
        <v>390</v>
      </c>
      <c r="K18" s="113" t="s">
        <v>390</v>
      </c>
      <c r="L18" s="109" t="s">
        <v>390</v>
      </c>
      <c r="M18" s="109" t="s">
        <v>390</v>
      </c>
      <c r="N18" s="109" t="s">
        <v>390</v>
      </c>
      <c r="O18" s="113" t="s">
        <v>390</v>
      </c>
      <c r="P18" s="109" t="s">
        <v>390</v>
      </c>
      <c r="Q18" s="109" t="s">
        <v>390</v>
      </c>
      <c r="R18" s="109" t="s">
        <v>390</v>
      </c>
      <c r="S18" s="113" t="s">
        <v>390</v>
      </c>
      <c r="T18" s="113" t="s">
        <v>390</v>
      </c>
      <c r="U18" s="109" t="s">
        <v>390</v>
      </c>
      <c r="V18" s="109" t="s">
        <v>390</v>
      </c>
      <c r="W18" s="109" t="s">
        <v>390</v>
      </c>
      <c r="X18" s="109" t="s">
        <v>390</v>
      </c>
      <c r="Y18" s="113" t="s">
        <v>390</v>
      </c>
      <c r="Z18" s="109" t="s">
        <v>390</v>
      </c>
      <c r="AA18" s="113" t="s">
        <v>390</v>
      </c>
      <c r="AB18" s="109" t="s">
        <v>390</v>
      </c>
      <c r="AC18" s="113" t="s">
        <v>390</v>
      </c>
      <c r="AD18" s="113" t="s">
        <v>390</v>
      </c>
      <c r="AE18" s="148"/>
      <c r="AG18" s="145" t="s">
        <v>62</v>
      </c>
      <c r="AH18" s="147" t="s">
        <v>337</v>
      </c>
      <c r="AI18" s="104" t="s">
        <v>390</v>
      </c>
      <c r="AJ18" s="104" t="s">
        <v>390</v>
      </c>
      <c r="AK18" s="105" t="s">
        <v>390</v>
      </c>
      <c r="AL18" s="105" t="s">
        <v>390</v>
      </c>
      <c r="AM18" s="105" t="s">
        <v>390</v>
      </c>
      <c r="AN18" s="106" t="s">
        <v>390</v>
      </c>
    </row>
    <row r="19" spans="2:40" ht="16.5" customHeight="1" x14ac:dyDescent="0.35">
      <c r="B19" s="145" t="s">
        <v>63</v>
      </c>
      <c r="C19" s="147" t="s">
        <v>341</v>
      </c>
      <c r="D19" s="109" t="s">
        <v>390</v>
      </c>
      <c r="E19" s="109" t="s">
        <v>390</v>
      </c>
      <c r="F19" s="109" t="s">
        <v>390</v>
      </c>
      <c r="G19" s="109" t="s">
        <v>390</v>
      </c>
      <c r="H19" s="109" t="s">
        <v>390</v>
      </c>
      <c r="I19" s="109" t="s">
        <v>390</v>
      </c>
      <c r="J19" s="109" t="s">
        <v>390</v>
      </c>
      <c r="K19" s="113" t="s">
        <v>390</v>
      </c>
      <c r="L19" s="109" t="s">
        <v>390</v>
      </c>
      <c r="M19" s="109" t="s">
        <v>390</v>
      </c>
      <c r="N19" s="109" t="s">
        <v>390</v>
      </c>
      <c r="O19" s="113" t="s">
        <v>390</v>
      </c>
      <c r="P19" s="109" t="s">
        <v>390</v>
      </c>
      <c r="Q19" s="109" t="s">
        <v>390</v>
      </c>
      <c r="R19" s="109" t="s">
        <v>390</v>
      </c>
      <c r="S19" s="113" t="s">
        <v>390</v>
      </c>
      <c r="T19" s="113" t="s">
        <v>390</v>
      </c>
      <c r="U19" s="109" t="s">
        <v>390</v>
      </c>
      <c r="V19" s="109" t="s">
        <v>390</v>
      </c>
      <c r="W19" s="109" t="s">
        <v>390</v>
      </c>
      <c r="X19" s="109" t="s">
        <v>390</v>
      </c>
      <c r="Y19" s="113" t="s">
        <v>390</v>
      </c>
      <c r="Z19" s="109" t="s">
        <v>390</v>
      </c>
      <c r="AA19" s="113" t="s">
        <v>390</v>
      </c>
      <c r="AB19" s="109" t="s">
        <v>390</v>
      </c>
      <c r="AC19" s="113" t="s">
        <v>390</v>
      </c>
      <c r="AD19" s="113" t="s">
        <v>390</v>
      </c>
      <c r="AE19" s="148"/>
      <c r="AG19" s="145" t="s">
        <v>63</v>
      </c>
      <c r="AH19" s="147" t="s">
        <v>341</v>
      </c>
      <c r="AI19" s="104" t="s">
        <v>390</v>
      </c>
      <c r="AJ19" s="104" t="s">
        <v>390</v>
      </c>
      <c r="AK19" s="105" t="s">
        <v>390</v>
      </c>
      <c r="AL19" s="105" t="s">
        <v>390</v>
      </c>
      <c r="AM19" s="105" t="s">
        <v>390</v>
      </c>
      <c r="AN19" s="106" t="s">
        <v>390</v>
      </c>
    </row>
    <row r="20" spans="2:40" ht="16.5" customHeight="1" x14ac:dyDescent="0.35">
      <c r="B20" s="145" t="s">
        <v>64</v>
      </c>
      <c r="C20" s="147" t="s">
        <v>338</v>
      </c>
      <c r="D20" s="109" t="s">
        <v>390</v>
      </c>
      <c r="E20" s="109" t="s">
        <v>390</v>
      </c>
      <c r="F20" s="109" t="s">
        <v>390</v>
      </c>
      <c r="G20" s="109" t="s">
        <v>390</v>
      </c>
      <c r="H20" s="109" t="s">
        <v>390</v>
      </c>
      <c r="I20" s="109" t="s">
        <v>390</v>
      </c>
      <c r="J20" s="109" t="s">
        <v>390</v>
      </c>
      <c r="K20" s="113" t="s">
        <v>390</v>
      </c>
      <c r="L20" s="109" t="s">
        <v>390</v>
      </c>
      <c r="M20" s="109" t="s">
        <v>390</v>
      </c>
      <c r="N20" s="109" t="s">
        <v>390</v>
      </c>
      <c r="O20" s="113" t="s">
        <v>390</v>
      </c>
      <c r="P20" s="109" t="s">
        <v>390</v>
      </c>
      <c r="Q20" s="109" t="s">
        <v>390</v>
      </c>
      <c r="R20" s="109" t="s">
        <v>390</v>
      </c>
      <c r="S20" s="113" t="s">
        <v>390</v>
      </c>
      <c r="T20" s="113" t="s">
        <v>390</v>
      </c>
      <c r="U20" s="109" t="s">
        <v>390</v>
      </c>
      <c r="V20" s="109" t="s">
        <v>390</v>
      </c>
      <c r="W20" s="109" t="s">
        <v>390</v>
      </c>
      <c r="X20" s="109" t="s">
        <v>390</v>
      </c>
      <c r="Y20" s="113" t="s">
        <v>390</v>
      </c>
      <c r="Z20" s="109" t="s">
        <v>390</v>
      </c>
      <c r="AA20" s="113" t="s">
        <v>390</v>
      </c>
      <c r="AB20" s="109" t="s">
        <v>390</v>
      </c>
      <c r="AC20" s="113" t="s">
        <v>390</v>
      </c>
      <c r="AD20" s="113" t="s">
        <v>390</v>
      </c>
      <c r="AE20" s="148"/>
      <c r="AG20" s="145" t="s">
        <v>64</v>
      </c>
      <c r="AH20" s="147" t="s">
        <v>338</v>
      </c>
      <c r="AI20" s="104" t="s">
        <v>390</v>
      </c>
      <c r="AJ20" s="104" t="s">
        <v>390</v>
      </c>
      <c r="AK20" s="105" t="s">
        <v>390</v>
      </c>
      <c r="AL20" s="105" t="s">
        <v>390</v>
      </c>
      <c r="AM20" s="105" t="s">
        <v>390</v>
      </c>
      <c r="AN20" s="106" t="s">
        <v>390</v>
      </c>
    </row>
    <row r="21" spans="2:40" ht="16.5" customHeight="1" x14ac:dyDescent="0.35">
      <c r="B21" s="145" t="s">
        <v>65</v>
      </c>
      <c r="C21" s="147" t="s">
        <v>339</v>
      </c>
      <c r="D21" s="109" t="s">
        <v>390</v>
      </c>
      <c r="E21" s="109" t="s">
        <v>390</v>
      </c>
      <c r="F21" s="109" t="s">
        <v>390</v>
      </c>
      <c r="G21" s="109" t="s">
        <v>390</v>
      </c>
      <c r="H21" s="109" t="s">
        <v>390</v>
      </c>
      <c r="I21" s="109" t="s">
        <v>390</v>
      </c>
      <c r="J21" s="109" t="s">
        <v>390</v>
      </c>
      <c r="K21" s="113" t="s">
        <v>390</v>
      </c>
      <c r="L21" s="109" t="s">
        <v>390</v>
      </c>
      <c r="M21" s="109" t="s">
        <v>390</v>
      </c>
      <c r="N21" s="109" t="s">
        <v>390</v>
      </c>
      <c r="O21" s="113" t="s">
        <v>390</v>
      </c>
      <c r="P21" s="109" t="s">
        <v>390</v>
      </c>
      <c r="Q21" s="109" t="s">
        <v>390</v>
      </c>
      <c r="R21" s="109" t="s">
        <v>390</v>
      </c>
      <c r="S21" s="113" t="s">
        <v>390</v>
      </c>
      <c r="T21" s="113" t="s">
        <v>390</v>
      </c>
      <c r="U21" s="109" t="s">
        <v>390</v>
      </c>
      <c r="V21" s="109" t="s">
        <v>390</v>
      </c>
      <c r="W21" s="109" t="s">
        <v>390</v>
      </c>
      <c r="X21" s="109" t="s">
        <v>390</v>
      </c>
      <c r="Y21" s="113" t="s">
        <v>390</v>
      </c>
      <c r="Z21" s="109" t="s">
        <v>390</v>
      </c>
      <c r="AA21" s="113" t="s">
        <v>390</v>
      </c>
      <c r="AB21" s="109" t="s">
        <v>390</v>
      </c>
      <c r="AC21" s="113" t="s">
        <v>390</v>
      </c>
      <c r="AD21" s="113" t="s">
        <v>390</v>
      </c>
      <c r="AE21" s="148"/>
      <c r="AG21" s="145" t="s">
        <v>65</v>
      </c>
      <c r="AH21" s="147" t="s">
        <v>339</v>
      </c>
      <c r="AI21" s="104" t="s">
        <v>390</v>
      </c>
      <c r="AJ21" s="104" t="s">
        <v>390</v>
      </c>
      <c r="AK21" s="105" t="s">
        <v>390</v>
      </c>
      <c r="AL21" s="105" t="s">
        <v>390</v>
      </c>
      <c r="AM21" s="105" t="s">
        <v>390</v>
      </c>
      <c r="AN21" s="106" t="s">
        <v>390</v>
      </c>
    </row>
    <row r="22" spans="2:40" ht="16.5" customHeight="1" x14ac:dyDescent="0.35">
      <c r="B22" s="145" t="s">
        <v>66</v>
      </c>
      <c r="C22" s="146" t="s">
        <v>340</v>
      </c>
      <c r="D22" s="109" t="s">
        <v>390</v>
      </c>
      <c r="E22" s="109" t="s">
        <v>390</v>
      </c>
      <c r="F22" s="109" t="s">
        <v>390</v>
      </c>
      <c r="G22" s="109" t="s">
        <v>390</v>
      </c>
      <c r="H22" s="109" t="s">
        <v>390</v>
      </c>
      <c r="I22" s="109" t="s">
        <v>390</v>
      </c>
      <c r="J22" s="109" t="s">
        <v>390</v>
      </c>
      <c r="K22" s="113" t="s">
        <v>390</v>
      </c>
      <c r="L22" s="109" t="s">
        <v>390</v>
      </c>
      <c r="M22" s="109" t="s">
        <v>390</v>
      </c>
      <c r="N22" s="109" t="s">
        <v>390</v>
      </c>
      <c r="O22" s="113" t="s">
        <v>390</v>
      </c>
      <c r="P22" s="109" t="s">
        <v>390</v>
      </c>
      <c r="Q22" s="109" t="s">
        <v>390</v>
      </c>
      <c r="R22" s="109" t="s">
        <v>390</v>
      </c>
      <c r="S22" s="113" t="s">
        <v>390</v>
      </c>
      <c r="T22" s="113" t="s">
        <v>390</v>
      </c>
      <c r="U22" s="109" t="s">
        <v>390</v>
      </c>
      <c r="V22" s="109" t="s">
        <v>390</v>
      </c>
      <c r="W22" s="109" t="s">
        <v>390</v>
      </c>
      <c r="X22" s="109" t="s">
        <v>390</v>
      </c>
      <c r="Y22" s="113" t="s">
        <v>390</v>
      </c>
      <c r="Z22" s="109" t="s">
        <v>390</v>
      </c>
      <c r="AA22" s="113" t="s">
        <v>390</v>
      </c>
      <c r="AB22" s="109" t="s">
        <v>390</v>
      </c>
      <c r="AC22" s="113" t="s">
        <v>390</v>
      </c>
      <c r="AD22" s="113" t="s">
        <v>390</v>
      </c>
      <c r="AE22" s="148"/>
      <c r="AG22" s="145" t="s">
        <v>66</v>
      </c>
      <c r="AH22" s="146" t="s">
        <v>340</v>
      </c>
      <c r="AI22" s="104" t="s">
        <v>390</v>
      </c>
      <c r="AJ22" s="104" t="s">
        <v>390</v>
      </c>
      <c r="AK22" s="105" t="s">
        <v>390</v>
      </c>
      <c r="AL22" s="105" t="s">
        <v>390</v>
      </c>
      <c r="AM22" s="105" t="s">
        <v>390</v>
      </c>
      <c r="AN22" s="106" t="s">
        <v>390</v>
      </c>
    </row>
    <row r="23" spans="2:40" ht="16.5" customHeight="1" x14ac:dyDescent="0.35">
      <c r="B23" s="145" t="s">
        <v>67</v>
      </c>
      <c r="C23" s="147" t="s">
        <v>68</v>
      </c>
      <c r="D23" s="109" t="s">
        <v>390</v>
      </c>
      <c r="E23" s="109" t="s">
        <v>390</v>
      </c>
      <c r="F23" s="109" t="s">
        <v>390</v>
      </c>
      <c r="G23" s="109" t="s">
        <v>390</v>
      </c>
      <c r="H23" s="109" t="s">
        <v>390</v>
      </c>
      <c r="I23" s="109" t="s">
        <v>390</v>
      </c>
      <c r="J23" s="109" t="s">
        <v>390</v>
      </c>
      <c r="K23" s="113" t="s">
        <v>390</v>
      </c>
      <c r="L23" s="109" t="s">
        <v>390</v>
      </c>
      <c r="M23" s="109" t="s">
        <v>390</v>
      </c>
      <c r="N23" s="109" t="s">
        <v>390</v>
      </c>
      <c r="O23" s="113" t="s">
        <v>390</v>
      </c>
      <c r="P23" s="109" t="s">
        <v>390</v>
      </c>
      <c r="Q23" s="109" t="s">
        <v>390</v>
      </c>
      <c r="R23" s="109" t="s">
        <v>390</v>
      </c>
      <c r="S23" s="113" t="s">
        <v>390</v>
      </c>
      <c r="T23" s="113" t="s">
        <v>390</v>
      </c>
      <c r="U23" s="109" t="s">
        <v>390</v>
      </c>
      <c r="V23" s="109" t="s">
        <v>390</v>
      </c>
      <c r="W23" s="109" t="s">
        <v>390</v>
      </c>
      <c r="X23" s="109" t="s">
        <v>390</v>
      </c>
      <c r="Y23" s="113" t="s">
        <v>390</v>
      </c>
      <c r="Z23" s="109" t="s">
        <v>390</v>
      </c>
      <c r="AA23" s="113" t="s">
        <v>390</v>
      </c>
      <c r="AB23" s="109" t="s">
        <v>390</v>
      </c>
      <c r="AC23" s="113" t="s">
        <v>390</v>
      </c>
      <c r="AD23" s="113" t="s">
        <v>390</v>
      </c>
      <c r="AE23" s="148"/>
      <c r="AG23" s="145" t="s">
        <v>67</v>
      </c>
      <c r="AH23" s="147" t="s">
        <v>68</v>
      </c>
      <c r="AI23" s="104" t="s">
        <v>390</v>
      </c>
      <c r="AJ23" s="104" t="s">
        <v>390</v>
      </c>
      <c r="AK23" s="105" t="s">
        <v>390</v>
      </c>
      <c r="AL23" s="105" t="s">
        <v>390</v>
      </c>
      <c r="AM23" s="105" t="s">
        <v>390</v>
      </c>
      <c r="AN23" s="106" t="s">
        <v>390</v>
      </c>
    </row>
    <row r="24" spans="2:40" ht="16.5" customHeight="1" x14ac:dyDescent="0.35">
      <c r="B24" s="145" t="s">
        <v>69</v>
      </c>
      <c r="C24" s="147" t="s">
        <v>70</v>
      </c>
      <c r="D24" s="109" t="s">
        <v>390</v>
      </c>
      <c r="E24" s="109" t="s">
        <v>390</v>
      </c>
      <c r="F24" s="109" t="s">
        <v>390</v>
      </c>
      <c r="G24" s="109" t="s">
        <v>390</v>
      </c>
      <c r="H24" s="109" t="s">
        <v>390</v>
      </c>
      <c r="I24" s="109" t="s">
        <v>390</v>
      </c>
      <c r="J24" s="109" t="s">
        <v>390</v>
      </c>
      <c r="K24" s="113" t="s">
        <v>390</v>
      </c>
      <c r="L24" s="109" t="s">
        <v>390</v>
      </c>
      <c r="M24" s="109" t="s">
        <v>390</v>
      </c>
      <c r="N24" s="109" t="s">
        <v>390</v>
      </c>
      <c r="O24" s="113" t="s">
        <v>390</v>
      </c>
      <c r="P24" s="109" t="s">
        <v>390</v>
      </c>
      <c r="Q24" s="109" t="s">
        <v>390</v>
      </c>
      <c r="R24" s="109" t="s">
        <v>390</v>
      </c>
      <c r="S24" s="113" t="s">
        <v>390</v>
      </c>
      <c r="T24" s="113" t="s">
        <v>390</v>
      </c>
      <c r="U24" s="109" t="s">
        <v>390</v>
      </c>
      <c r="V24" s="109" t="s">
        <v>390</v>
      </c>
      <c r="W24" s="109" t="s">
        <v>390</v>
      </c>
      <c r="X24" s="109" t="s">
        <v>390</v>
      </c>
      <c r="Y24" s="113" t="s">
        <v>390</v>
      </c>
      <c r="Z24" s="109" t="s">
        <v>390</v>
      </c>
      <c r="AA24" s="113" t="s">
        <v>390</v>
      </c>
      <c r="AB24" s="109" t="s">
        <v>390</v>
      </c>
      <c r="AC24" s="113" t="s">
        <v>390</v>
      </c>
      <c r="AD24" s="113" t="s">
        <v>390</v>
      </c>
      <c r="AE24" s="148"/>
      <c r="AG24" s="145" t="s">
        <v>69</v>
      </c>
      <c r="AH24" s="147" t="s">
        <v>70</v>
      </c>
      <c r="AI24" s="104" t="s">
        <v>390</v>
      </c>
      <c r="AJ24" s="104" t="s">
        <v>390</v>
      </c>
      <c r="AK24" s="105" t="s">
        <v>390</v>
      </c>
      <c r="AL24" s="105" t="s">
        <v>390</v>
      </c>
      <c r="AM24" s="105" t="s">
        <v>390</v>
      </c>
      <c r="AN24" s="106" t="s">
        <v>390</v>
      </c>
    </row>
    <row r="25" spans="2:40" ht="16.5" customHeight="1" x14ac:dyDescent="0.35">
      <c r="B25" s="145" t="s">
        <v>71</v>
      </c>
      <c r="C25" s="146" t="s">
        <v>218</v>
      </c>
      <c r="D25" s="109" t="s">
        <v>390</v>
      </c>
      <c r="E25" s="109" t="s">
        <v>390</v>
      </c>
      <c r="F25" s="109" t="s">
        <v>390</v>
      </c>
      <c r="G25" s="109" t="s">
        <v>390</v>
      </c>
      <c r="H25" s="109" t="s">
        <v>390</v>
      </c>
      <c r="I25" s="109" t="s">
        <v>390</v>
      </c>
      <c r="J25" s="109" t="s">
        <v>390</v>
      </c>
      <c r="K25" s="113" t="s">
        <v>390</v>
      </c>
      <c r="L25" s="109" t="s">
        <v>390</v>
      </c>
      <c r="M25" s="109" t="s">
        <v>390</v>
      </c>
      <c r="N25" s="109" t="s">
        <v>390</v>
      </c>
      <c r="O25" s="113" t="s">
        <v>390</v>
      </c>
      <c r="P25" s="109" t="s">
        <v>390</v>
      </c>
      <c r="Q25" s="109" t="s">
        <v>390</v>
      </c>
      <c r="R25" s="109" t="s">
        <v>390</v>
      </c>
      <c r="S25" s="113" t="s">
        <v>390</v>
      </c>
      <c r="T25" s="113" t="s">
        <v>390</v>
      </c>
      <c r="U25" s="109" t="s">
        <v>390</v>
      </c>
      <c r="V25" s="109" t="s">
        <v>390</v>
      </c>
      <c r="W25" s="109" t="s">
        <v>390</v>
      </c>
      <c r="X25" s="109" t="s">
        <v>390</v>
      </c>
      <c r="Y25" s="113" t="s">
        <v>390</v>
      </c>
      <c r="Z25" s="109" t="s">
        <v>390</v>
      </c>
      <c r="AA25" s="113" t="s">
        <v>390</v>
      </c>
      <c r="AB25" s="109" t="s">
        <v>390</v>
      </c>
      <c r="AC25" s="113" t="s">
        <v>390</v>
      </c>
      <c r="AD25" s="113" t="s">
        <v>390</v>
      </c>
      <c r="AE25" s="148"/>
      <c r="AG25" s="145" t="s">
        <v>71</v>
      </c>
      <c r="AH25" s="146" t="s">
        <v>218</v>
      </c>
      <c r="AI25" s="104" t="s">
        <v>390</v>
      </c>
      <c r="AJ25" s="104" t="s">
        <v>390</v>
      </c>
      <c r="AK25" s="105" t="s">
        <v>390</v>
      </c>
      <c r="AL25" s="105" t="s">
        <v>390</v>
      </c>
      <c r="AM25" s="105" t="s">
        <v>390</v>
      </c>
      <c r="AN25" s="106" t="s">
        <v>390</v>
      </c>
    </row>
    <row r="26" spans="2:40" ht="16.5" customHeight="1" x14ac:dyDescent="0.35">
      <c r="B26" s="145" t="s">
        <v>13</v>
      </c>
      <c r="C26" s="147" t="s">
        <v>342</v>
      </c>
      <c r="D26" s="109" t="s">
        <v>390</v>
      </c>
      <c r="E26" s="109" t="s">
        <v>390</v>
      </c>
      <c r="F26" s="109" t="s">
        <v>390</v>
      </c>
      <c r="G26" s="109" t="s">
        <v>390</v>
      </c>
      <c r="H26" s="109" t="s">
        <v>390</v>
      </c>
      <c r="I26" s="109" t="s">
        <v>390</v>
      </c>
      <c r="J26" s="109" t="s">
        <v>390</v>
      </c>
      <c r="K26" s="113" t="s">
        <v>390</v>
      </c>
      <c r="L26" s="109" t="s">
        <v>390</v>
      </c>
      <c r="M26" s="109" t="s">
        <v>390</v>
      </c>
      <c r="N26" s="109" t="s">
        <v>390</v>
      </c>
      <c r="O26" s="113" t="s">
        <v>390</v>
      </c>
      <c r="P26" s="109" t="s">
        <v>390</v>
      </c>
      <c r="Q26" s="109" t="s">
        <v>390</v>
      </c>
      <c r="R26" s="109" t="s">
        <v>390</v>
      </c>
      <c r="S26" s="113" t="s">
        <v>390</v>
      </c>
      <c r="T26" s="113" t="s">
        <v>390</v>
      </c>
      <c r="U26" s="109" t="s">
        <v>390</v>
      </c>
      <c r="V26" s="109" t="s">
        <v>390</v>
      </c>
      <c r="W26" s="109" t="s">
        <v>390</v>
      </c>
      <c r="X26" s="109" t="s">
        <v>390</v>
      </c>
      <c r="Y26" s="113" t="s">
        <v>390</v>
      </c>
      <c r="Z26" s="109" t="s">
        <v>390</v>
      </c>
      <c r="AA26" s="113" t="s">
        <v>390</v>
      </c>
      <c r="AB26" s="109" t="s">
        <v>390</v>
      </c>
      <c r="AC26" s="113" t="s">
        <v>390</v>
      </c>
      <c r="AD26" s="113" t="s">
        <v>390</v>
      </c>
      <c r="AE26" s="148"/>
      <c r="AG26" s="145" t="s">
        <v>13</v>
      </c>
      <c r="AH26" s="147" t="s">
        <v>342</v>
      </c>
      <c r="AI26" s="104" t="s">
        <v>390</v>
      </c>
      <c r="AJ26" s="104" t="s">
        <v>390</v>
      </c>
      <c r="AK26" s="105" t="s">
        <v>390</v>
      </c>
      <c r="AL26" s="105" t="s">
        <v>390</v>
      </c>
      <c r="AM26" s="105" t="s">
        <v>390</v>
      </c>
      <c r="AN26" s="106" t="s">
        <v>390</v>
      </c>
    </row>
    <row r="27" spans="2:40" ht="16.5" customHeight="1" x14ac:dyDescent="0.35">
      <c r="B27" s="145" t="s">
        <v>8</v>
      </c>
      <c r="C27" s="147" t="s">
        <v>343</v>
      </c>
      <c r="D27" s="109" t="s">
        <v>390</v>
      </c>
      <c r="E27" s="109" t="s">
        <v>390</v>
      </c>
      <c r="F27" s="109" t="s">
        <v>390</v>
      </c>
      <c r="G27" s="109" t="s">
        <v>390</v>
      </c>
      <c r="H27" s="109" t="s">
        <v>390</v>
      </c>
      <c r="I27" s="109" t="s">
        <v>390</v>
      </c>
      <c r="J27" s="109" t="s">
        <v>390</v>
      </c>
      <c r="K27" s="113" t="s">
        <v>390</v>
      </c>
      <c r="L27" s="109" t="s">
        <v>390</v>
      </c>
      <c r="M27" s="109" t="s">
        <v>390</v>
      </c>
      <c r="N27" s="109" t="s">
        <v>390</v>
      </c>
      <c r="O27" s="113" t="s">
        <v>390</v>
      </c>
      <c r="P27" s="109" t="s">
        <v>390</v>
      </c>
      <c r="Q27" s="109" t="s">
        <v>390</v>
      </c>
      <c r="R27" s="109" t="s">
        <v>390</v>
      </c>
      <c r="S27" s="113" t="s">
        <v>390</v>
      </c>
      <c r="T27" s="113" t="s">
        <v>390</v>
      </c>
      <c r="U27" s="109" t="s">
        <v>390</v>
      </c>
      <c r="V27" s="109" t="s">
        <v>390</v>
      </c>
      <c r="W27" s="109" t="s">
        <v>390</v>
      </c>
      <c r="X27" s="109" t="s">
        <v>390</v>
      </c>
      <c r="Y27" s="113" t="s">
        <v>390</v>
      </c>
      <c r="Z27" s="109" t="s">
        <v>390</v>
      </c>
      <c r="AA27" s="113" t="s">
        <v>390</v>
      </c>
      <c r="AB27" s="109" t="s">
        <v>390</v>
      </c>
      <c r="AC27" s="113" t="s">
        <v>390</v>
      </c>
      <c r="AD27" s="113" t="s">
        <v>390</v>
      </c>
      <c r="AE27" s="148"/>
      <c r="AG27" s="145" t="s">
        <v>8</v>
      </c>
      <c r="AH27" s="147" t="s">
        <v>343</v>
      </c>
      <c r="AI27" s="104" t="s">
        <v>390</v>
      </c>
      <c r="AJ27" s="104" t="s">
        <v>390</v>
      </c>
      <c r="AK27" s="105" t="s">
        <v>390</v>
      </c>
      <c r="AL27" s="105" t="s">
        <v>390</v>
      </c>
      <c r="AM27" s="105" t="s">
        <v>390</v>
      </c>
      <c r="AN27" s="106" t="s">
        <v>390</v>
      </c>
    </row>
    <row r="28" spans="2:40" ht="16.5" customHeight="1" x14ac:dyDescent="0.35">
      <c r="B28" s="145" t="s">
        <v>72</v>
      </c>
      <c r="C28" s="146" t="s">
        <v>224</v>
      </c>
      <c r="D28" s="109" t="s">
        <v>390</v>
      </c>
      <c r="E28" s="109" t="s">
        <v>390</v>
      </c>
      <c r="F28" s="109" t="s">
        <v>390</v>
      </c>
      <c r="G28" s="109" t="s">
        <v>390</v>
      </c>
      <c r="H28" s="109" t="s">
        <v>390</v>
      </c>
      <c r="I28" s="109" t="s">
        <v>390</v>
      </c>
      <c r="J28" s="109" t="s">
        <v>390</v>
      </c>
      <c r="K28" s="113" t="s">
        <v>390</v>
      </c>
      <c r="L28" s="109" t="s">
        <v>390</v>
      </c>
      <c r="M28" s="109" t="s">
        <v>390</v>
      </c>
      <c r="N28" s="109" t="s">
        <v>390</v>
      </c>
      <c r="O28" s="113" t="s">
        <v>390</v>
      </c>
      <c r="P28" s="109" t="s">
        <v>390</v>
      </c>
      <c r="Q28" s="109" t="s">
        <v>390</v>
      </c>
      <c r="R28" s="109" t="s">
        <v>390</v>
      </c>
      <c r="S28" s="113" t="s">
        <v>390</v>
      </c>
      <c r="T28" s="113" t="s">
        <v>390</v>
      </c>
      <c r="U28" s="109" t="s">
        <v>390</v>
      </c>
      <c r="V28" s="109" t="s">
        <v>390</v>
      </c>
      <c r="W28" s="109" t="s">
        <v>390</v>
      </c>
      <c r="X28" s="109" t="s">
        <v>390</v>
      </c>
      <c r="Y28" s="113" t="s">
        <v>390</v>
      </c>
      <c r="Z28" s="109" t="s">
        <v>390</v>
      </c>
      <c r="AA28" s="113" t="s">
        <v>390</v>
      </c>
      <c r="AB28" s="109" t="s">
        <v>390</v>
      </c>
      <c r="AC28" s="113" t="s">
        <v>390</v>
      </c>
      <c r="AD28" s="113" t="s">
        <v>390</v>
      </c>
      <c r="AE28" s="148"/>
      <c r="AG28" s="145" t="s">
        <v>72</v>
      </c>
      <c r="AH28" s="146" t="s">
        <v>224</v>
      </c>
      <c r="AI28" s="104" t="s">
        <v>390</v>
      </c>
      <c r="AJ28" s="104" t="s">
        <v>390</v>
      </c>
      <c r="AK28" s="105" t="s">
        <v>390</v>
      </c>
      <c r="AL28" s="105" t="s">
        <v>390</v>
      </c>
      <c r="AM28" s="105" t="s">
        <v>390</v>
      </c>
      <c r="AN28" s="106" t="s">
        <v>390</v>
      </c>
    </row>
    <row r="29" spans="2:40" ht="16.5" customHeight="1" x14ac:dyDescent="0.35">
      <c r="B29" s="145" t="s">
        <v>14</v>
      </c>
      <c r="C29" s="147" t="s">
        <v>344</v>
      </c>
      <c r="D29" s="109" t="s">
        <v>390</v>
      </c>
      <c r="E29" s="109" t="s">
        <v>390</v>
      </c>
      <c r="F29" s="109" t="s">
        <v>390</v>
      </c>
      <c r="G29" s="109" t="s">
        <v>390</v>
      </c>
      <c r="H29" s="109" t="s">
        <v>390</v>
      </c>
      <c r="I29" s="109" t="s">
        <v>390</v>
      </c>
      <c r="J29" s="109" t="s">
        <v>390</v>
      </c>
      <c r="K29" s="113" t="s">
        <v>390</v>
      </c>
      <c r="L29" s="109" t="s">
        <v>390</v>
      </c>
      <c r="M29" s="109" t="s">
        <v>390</v>
      </c>
      <c r="N29" s="109" t="s">
        <v>390</v>
      </c>
      <c r="O29" s="113" t="s">
        <v>390</v>
      </c>
      <c r="P29" s="109" t="s">
        <v>390</v>
      </c>
      <c r="Q29" s="109" t="s">
        <v>390</v>
      </c>
      <c r="R29" s="109" t="s">
        <v>390</v>
      </c>
      <c r="S29" s="113" t="s">
        <v>390</v>
      </c>
      <c r="T29" s="113" t="s">
        <v>390</v>
      </c>
      <c r="U29" s="109" t="s">
        <v>390</v>
      </c>
      <c r="V29" s="109" t="s">
        <v>390</v>
      </c>
      <c r="W29" s="109" t="s">
        <v>390</v>
      </c>
      <c r="X29" s="109" t="s">
        <v>390</v>
      </c>
      <c r="Y29" s="113" t="s">
        <v>390</v>
      </c>
      <c r="Z29" s="109" t="s">
        <v>390</v>
      </c>
      <c r="AA29" s="113" t="s">
        <v>390</v>
      </c>
      <c r="AB29" s="109" t="s">
        <v>390</v>
      </c>
      <c r="AC29" s="113" t="s">
        <v>390</v>
      </c>
      <c r="AD29" s="113" t="s">
        <v>390</v>
      </c>
      <c r="AE29" s="148"/>
      <c r="AG29" s="145" t="s">
        <v>14</v>
      </c>
      <c r="AH29" s="147" t="s">
        <v>344</v>
      </c>
      <c r="AI29" s="104" t="s">
        <v>390</v>
      </c>
      <c r="AJ29" s="104" t="s">
        <v>390</v>
      </c>
      <c r="AK29" s="105" t="s">
        <v>390</v>
      </c>
      <c r="AL29" s="105" t="s">
        <v>390</v>
      </c>
      <c r="AM29" s="105" t="s">
        <v>390</v>
      </c>
      <c r="AN29" s="106" t="s">
        <v>390</v>
      </c>
    </row>
    <row r="30" spans="2:40" ht="16.5" customHeight="1" x14ac:dyDescent="0.35">
      <c r="B30" s="145" t="s">
        <v>9</v>
      </c>
      <c r="C30" s="147" t="s">
        <v>345</v>
      </c>
      <c r="D30" s="109" t="s">
        <v>390</v>
      </c>
      <c r="E30" s="109" t="s">
        <v>390</v>
      </c>
      <c r="F30" s="109" t="s">
        <v>390</v>
      </c>
      <c r="G30" s="109" t="s">
        <v>390</v>
      </c>
      <c r="H30" s="109" t="s">
        <v>390</v>
      </c>
      <c r="I30" s="109" t="s">
        <v>390</v>
      </c>
      <c r="J30" s="109" t="s">
        <v>390</v>
      </c>
      <c r="K30" s="113" t="s">
        <v>390</v>
      </c>
      <c r="L30" s="109" t="s">
        <v>390</v>
      </c>
      <c r="M30" s="109" t="s">
        <v>390</v>
      </c>
      <c r="N30" s="109" t="s">
        <v>390</v>
      </c>
      <c r="O30" s="113" t="s">
        <v>390</v>
      </c>
      <c r="P30" s="109" t="s">
        <v>390</v>
      </c>
      <c r="Q30" s="109" t="s">
        <v>390</v>
      </c>
      <c r="R30" s="109" t="s">
        <v>390</v>
      </c>
      <c r="S30" s="113" t="s">
        <v>390</v>
      </c>
      <c r="T30" s="113" t="s">
        <v>390</v>
      </c>
      <c r="U30" s="109" t="s">
        <v>390</v>
      </c>
      <c r="V30" s="109" t="s">
        <v>390</v>
      </c>
      <c r="W30" s="109" t="s">
        <v>390</v>
      </c>
      <c r="X30" s="109" t="s">
        <v>390</v>
      </c>
      <c r="Y30" s="113" t="s">
        <v>390</v>
      </c>
      <c r="Z30" s="109" t="s">
        <v>390</v>
      </c>
      <c r="AA30" s="113" t="s">
        <v>390</v>
      </c>
      <c r="AB30" s="109" t="s">
        <v>390</v>
      </c>
      <c r="AC30" s="113" t="s">
        <v>390</v>
      </c>
      <c r="AD30" s="113" t="s">
        <v>390</v>
      </c>
      <c r="AE30" s="148"/>
      <c r="AG30" s="145" t="s">
        <v>9</v>
      </c>
      <c r="AH30" s="147" t="s">
        <v>345</v>
      </c>
      <c r="AI30" s="104" t="s">
        <v>390</v>
      </c>
      <c r="AJ30" s="104" t="s">
        <v>390</v>
      </c>
      <c r="AK30" s="105" t="s">
        <v>390</v>
      </c>
      <c r="AL30" s="105" t="s">
        <v>390</v>
      </c>
      <c r="AM30" s="105" t="s">
        <v>390</v>
      </c>
      <c r="AN30" s="106" t="s">
        <v>390</v>
      </c>
    </row>
    <row r="31" spans="2:40" ht="16.5" customHeight="1" x14ac:dyDescent="0.35">
      <c r="B31" s="145" t="s">
        <v>73</v>
      </c>
      <c r="C31" s="147" t="s">
        <v>346</v>
      </c>
      <c r="D31" s="109" t="s">
        <v>390</v>
      </c>
      <c r="E31" s="109" t="s">
        <v>390</v>
      </c>
      <c r="F31" s="109" t="s">
        <v>390</v>
      </c>
      <c r="G31" s="109" t="s">
        <v>390</v>
      </c>
      <c r="H31" s="109" t="s">
        <v>390</v>
      </c>
      <c r="I31" s="109" t="s">
        <v>390</v>
      </c>
      <c r="J31" s="109" t="s">
        <v>390</v>
      </c>
      <c r="K31" s="113" t="s">
        <v>390</v>
      </c>
      <c r="L31" s="109" t="s">
        <v>390</v>
      </c>
      <c r="M31" s="109" t="s">
        <v>390</v>
      </c>
      <c r="N31" s="109" t="s">
        <v>390</v>
      </c>
      <c r="O31" s="113" t="s">
        <v>390</v>
      </c>
      <c r="P31" s="109" t="s">
        <v>390</v>
      </c>
      <c r="Q31" s="109" t="s">
        <v>390</v>
      </c>
      <c r="R31" s="109" t="s">
        <v>390</v>
      </c>
      <c r="S31" s="113" t="s">
        <v>390</v>
      </c>
      <c r="T31" s="113" t="s">
        <v>390</v>
      </c>
      <c r="U31" s="109" t="s">
        <v>390</v>
      </c>
      <c r="V31" s="109" t="s">
        <v>390</v>
      </c>
      <c r="W31" s="109" t="s">
        <v>390</v>
      </c>
      <c r="X31" s="109" t="s">
        <v>390</v>
      </c>
      <c r="Y31" s="113" t="s">
        <v>390</v>
      </c>
      <c r="Z31" s="109" t="s">
        <v>390</v>
      </c>
      <c r="AA31" s="113" t="s">
        <v>390</v>
      </c>
      <c r="AB31" s="109" t="s">
        <v>390</v>
      </c>
      <c r="AC31" s="113" t="s">
        <v>390</v>
      </c>
      <c r="AD31" s="113" t="s">
        <v>390</v>
      </c>
      <c r="AE31" s="148"/>
      <c r="AG31" s="145" t="s">
        <v>73</v>
      </c>
      <c r="AH31" s="147" t="s">
        <v>346</v>
      </c>
      <c r="AI31" s="104" t="s">
        <v>390</v>
      </c>
      <c r="AJ31" s="104" t="s">
        <v>390</v>
      </c>
      <c r="AK31" s="105" t="s">
        <v>390</v>
      </c>
      <c r="AL31" s="105" t="s">
        <v>390</v>
      </c>
      <c r="AM31" s="105" t="s">
        <v>390</v>
      </c>
      <c r="AN31" s="106" t="s">
        <v>390</v>
      </c>
    </row>
    <row r="32" spans="2:40" ht="16.5" customHeight="1" x14ac:dyDescent="0.35">
      <c r="B32" s="145" t="s">
        <v>74</v>
      </c>
      <c r="C32" s="147" t="s">
        <v>347</v>
      </c>
      <c r="D32" s="109" t="s">
        <v>390</v>
      </c>
      <c r="E32" s="109" t="s">
        <v>390</v>
      </c>
      <c r="F32" s="109" t="s">
        <v>390</v>
      </c>
      <c r="G32" s="109" t="s">
        <v>390</v>
      </c>
      <c r="H32" s="109" t="s">
        <v>390</v>
      </c>
      <c r="I32" s="109" t="s">
        <v>390</v>
      </c>
      <c r="J32" s="109" t="s">
        <v>390</v>
      </c>
      <c r="K32" s="113" t="s">
        <v>390</v>
      </c>
      <c r="L32" s="109" t="s">
        <v>390</v>
      </c>
      <c r="M32" s="109" t="s">
        <v>390</v>
      </c>
      <c r="N32" s="109" t="s">
        <v>390</v>
      </c>
      <c r="O32" s="113" t="s">
        <v>390</v>
      </c>
      <c r="P32" s="109" t="s">
        <v>390</v>
      </c>
      <c r="Q32" s="109" t="s">
        <v>390</v>
      </c>
      <c r="R32" s="109" t="s">
        <v>390</v>
      </c>
      <c r="S32" s="113" t="s">
        <v>390</v>
      </c>
      <c r="T32" s="113" t="s">
        <v>390</v>
      </c>
      <c r="U32" s="109" t="s">
        <v>390</v>
      </c>
      <c r="V32" s="109" t="s">
        <v>390</v>
      </c>
      <c r="W32" s="109" t="s">
        <v>390</v>
      </c>
      <c r="X32" s="109" t="s">
        <v>390</v>
      </c>
      <c r="Y32" s="113" t="s">
        <v>390</v>
      </c>
      <c r="Z32" s="109" t="s">
        <v>390</v>
      </c>
      <c r="AA32" s="113" t="s">
        <v>390</v>
      </c>
      <c r="AB32" s="109" t="s">
        <v>390</v>
      </c>
      <c r="AC32" s="113" t="s">
        <v>390</v>
      </c>
      <c r="AD32" s="113" t="s">
        <v>390</v>
      </c>
      <c r="AE32" s="148"/>
      <c r="AG32" s="145" t="s">
        <v>74</v>
      </c>
      <c r="AH32" s="147" t="s">
        <v>347</v>
      </c>
      <c r="AI32" s="104" t="s">
        <v>390</v>
      </c>
      <c r="AJ32" s="104" t="s">
        <v>390</v>
      </c>
      <c r="AK32" s="105" t="s">
        <v>390</v>
      </c>
      <c r="AL32" s="105" t="s">
        <v>390</v>
      </c>
      <c r="AM32" s="105" t="s">
        <v>390</v>
      </c>
      <c r="AN32" s="106" t="s">
        <v>390</v>
      </c>
    </row>
    <row r="33" spans="2:40" ht="16.5" customHeight="1" x14ac:dyDescent="0.35">
      <c r="B33" s="145" t="s">
        <v>75</v>
      </c>
      <c r="C33" s="147" t="s">
        <v>348</v>
      </c>
      <c r="D33" s="109" t="s">
        <v>390</v>
      </c>
      <c r="E33" s="109" t="s">
        <v>390</v>
      </c>
      <c r="F33" s="109" t="s">
        <v>390</v>
      </c>
      <c r="G33" s="109" t="s">
        <v>390</v>
      </c>
      <c r="H33" s="109" t="s">
        <v>390</v>
      </c>
      <c r="I33" s="109" t="s">
        <v>390</v>
      </c>
      <c r="J33" s="109" t="s">
        <v>390</v>
      </c>
      <c r="K33" s="113" t="s">
        <v>390</v>
      </c>
      <c r="L33" s="109" t="s">
        <v>390</v>
      </c>
      <c r="M33" s="109" t="s">
        <v>390</v>
      </c>
      <c r="N33" s="109" t="s">
        <v>390</v>
      </c>
      <c r="O33" s="113" t="s">
        <v>390</v>
      </c>
      <c r="P33" s="109" t="s">
        <v>390</v>
      </c>
      <c r="Q33" s="109" t="s">
        <v>390</v>
      </c>
      <c r="R33" s="109" t="s">
        <v>390</v>
      </c>
      <c r="S33" s="113" t="s">
        <v>390</v>
      </c>
      <c r="T33" s="113" t="s">
        <v>390</v>
      </c>
      <c r="U33" s="109" t="s">
        <v>390</v>
      </c>
      <c r="V33" s="109" t="s">
        <v>390</v>
      </c>
      <c r="W33" s="109" t="s">
        <v>390</v>
      </c>
      <c r="X33" s="109" t="s">
        <v>390</v>
      </c>
      <c r="Y33" s="113" t="s">
        <v>390</v>
      </c>
      <c r="Z33" s="109" t="s">
        <v>390</v>
      </c>
      <c r="AA33" s="113" t="s">
        <v>390</v>
      </c>
      <c r="AB33" s="109" t="s">
        <v>390</v>
      </c>
      <c r="AC33" s="113" t="s">
        <v>390</v>
      </c>
      <c r="AD33" s="113" t="s">
        <v>390</v>
      </c>
      <c r="AE33" s="148"/>
      <c r="AG33" s="145" t="s">
        <v>75</v>
      </c>
      <c r="AH33" s="147" t="s">
        <v>348</v>
      </c>
      <c r="AI33" s="104" t="s">
        <v>390</v>
      </c>
      <c r="AJ33" s="104" t="s">
        <v>390</v>
      </c>
      <c r="AK33" s="105" t="s">
        <v>390</v>
      </c>
      <c r="AL33" s="105" t="s">
        <v>390</v>
      </c>
      <c r="AM33" s="105" t="s">
        <v>390</v>
      </c>
      <c r="AN33" s="106" t="s">
        <v>390</v>
      </c>
    </row>
    <row r="34" spans="2:40" ht="16.5" customHeight="1" x14ac:dyDescent="0.35">
      <c r="B34" s="145" t="s">
        <v>76</v>
      </c>
      <c r="C34" s="147" t="s">
        <v>349</v>
      </c>
      <c r="D34" s="109" t="s">
        <v>390</v>
      </c>
      <c r="E34" s="109" t="s">
        <v>390</v>
      </c>
      <c r="F34" s="109" t="s">
        <v>390</v>
      </c>
      <c r="G34" s="109" t="s">
        <v>390</v>
      </c>
      <c r="H34" s="109" t="s">
        <v>390</v>
      </c>
      <c r="I34" s="109" t="s">
        <v>390</v>
      </c>
      <c r="J34" s="109" t="s">
        <v>390</v>
      </c>
      <c r="K34" s="113" t="s">
        <v>390</v>
      </c>
      <c r="L34" s="109" t="s">
        <v>390</v>
      </c>
      <c r="M34" s="109" t="s">
        <v>390</v>
      </c>
      <c r="N34" s="109" t="s">
        <v>390</v>
      </c>
      <c r="O34" s="113" t="s">
        <v>390</v>
      </c>
      <c r="P34" s="109" t="s">
        <v>390</v>
      </c>
      <c r="Q34" s="109" t="s">
        <v>390</v>
      </c>
      <c r="R34" s="109" t="s">
        <v>390</v>
      </c>
      <c r="S34" s="113" t="s">
        <v>390</v>
      </c>
      <c r="T34" s="113" t="s">
        <v>390</v>
      </c>
      <c r="U34" s="109" t="s">
        <v>390</v>
      </c>
      <c r="V34" s="109" t="s">
        <v>390</v>
      </c>
      <c r="W34" s="109" t="s">
        <v>390</v>
      </c>
      <c r="X34" s="109" t="s">
        <v>390</v>
      </c>
      <c r="Y34" s="113" t="s">
        <v>390</v>
      </c>
      <c r="Z34" s="109" t="s">
        <v>390</v>
      </c>
      <c r="AA34" s="113" t="s">
        <v>390</v>
      </c>
      <c r="AB34" s="109" t="s">
        <v>390</v>
      </c>
      <c r="AC34" s="113" t="s">
        <v>390</v>
      </c>
      <c r="AD34" s="113" t="s">
        <v>390</v>
      </c>
      <c r="AE34" s="148"/>
      <c r="AG34" s="145" t="s">
        <v>76</v>
      </c>
      <c r="AH34" s="147" t="s">
        <v>349</v>
      </c>
      <c r="AI34" s="104" t="s">
        <v>390</v>
      </c>
      <c r="AJ34" s="104" t="s">
        <v>390</v>
      </c>
      <c r="AK34" s="105" t="s">
        <v>390</v>
      </c>
      <c r="AL34" s="105" t="s">
        <v>390</v>
      </c>
      <c r="AM34" s="105" t="s">
        <v>390</v>
      </c>
      <c r="AN34" s="106" t="s">
        <v>390</v>
      </c>
    </row>
    <row r="35" spans="2:40" ht="16.5" customHeight="1" x14ac:dyDescent="0.35">
      <c r="B35" s="145" t="s">
        <v>77</v>
      </c>
      <c r="C35" s="147" t="s">
        <v>350</v>
      </c>
      <c r="D35" s="109" t="s">
        <v>390</v>
      </c>
      <c r="E35" s="109" t="s">
        <v>390</v>
      </c>
      <c r="F35" s="109" t="s">
        <v>390</v>
      </c>
      <c r="G35" s="109" t="s">
        <v>390</v>
      </c>
      <c r="H35" s="109" t="s">
        <v>390</v>
      </c>
      <c r="I35" s="109" t="s">
        <v>390</v>
      </c>
      <c r="J35" s="109" t="s">
        <v>390</v>
      </c>
      <c r="K35" s="113" t="s">
        <v>390</v>
      </c>
      <c r="L35" s="109" t="s">
        <v>390</v>
      </c>
      <c r="M35" s="109" t="s">
        <v>390</v>
      </c>
      <c r="N35" s="109" t="s">
        <v>390</v>
      </c>
      <c r="O35" s="113" t="s">
        <v>390</v>
      </c>
      <c r="P35" s="109" t="s">
        <v>390</v>
      </c>
      <c r="Q35" s="109" t="s">
        <v>390</v>
      </c>
      <c r="R35" s="109" t="s">
        <v>390</v>
      </c>
      <c r="S35" s="113" t="s">
        <v>390</v>
      </c>
      <c r="T35" s="113" t="s">
        <v>390</v>
      </c>
      <c r="U35" s="109" t="s">
        <v>390</v>
      </c>
      <c r="V35" s="109" t="s">
        <v>390</v>
      </c>
      <c r="W35" s="109" t="s">
        <v>390</v>
      </c>
      <c r="X35" s="109" t="s">
        <v>390</v>
      </c>
      <c r="Y35" s="113" t="s">
        <v>390</v>
      </c>
      <c r="Z35" s="109" t="s">
        <v>390</v>
      </c>
      <c r="AA35" s="113" t="s">
        <v>390</v>
      </c>
      <c r="AB35" s="109" t="s">
        <v>390</v>
      </c>
      <c r="AC35" s="113" t="s">
        <v>390</v>
      </c>
      <c r="AD35" s="113" t="s">
        <v>390</v>
      </c>
      <c r="AE35" s="148"/>
      <c r="AG35" s="145" t="s">
        <v>77</v>
      </c>
      <c r="AH35" s="147" t="s">
        <v>350</v>
      </c>
      <c r="AI35" s="104" t="s">
        <v>390</v>
      </c>
      <c r="AJ35" s="104" t="s">
        <v>390</v>
      </c>
      <c r="AK35" s="105" t="s">
        <v>390</v>
      </c>
      <c r="AL35" s="105" t="s">
        <v>390</v>
      </c>
      <c r="AM35" s="105" t="s">
        <v>390</v>
      </c>
      <c r="AN35" s="106" t="s">
        <v>390</v>
      </c>
    </row>
    <row r="36" spans="2:40" ht="16.5" customHeight="1" x14ac:dyDescent="0.35">
      <c r="B36" s="145" t="s">
        <v>78</v>
      </c>
      <c r="C36" s="147" t="s">
        <v>351</v>
      </c>
      <c r="D36" s="109" t="s">
        <v>390</v>
      </c>
      <c r="E36" s="109" t="s">
        <v>390</v>
      </c>
      <c r="F36" s="109" t="s">
        <v>390</v>
      </c>
      <c r="G36" s="109" t="s">
        <v>390</v>
      </c>
      <c r="H36" s="109" t="s">
        <v>390</v>
      </c>
      <c r="I36" s="109" t="s">
        <v>390</v>
      </c>
      <c r="J36" s="109" t="s">
        <v>390</v>
      </c>
      <c r="K36" s="113" t="s">
        <v>390</v>
      </c>
      <c r="L36" s="109" t="s">
        <v>390</v>
      </c>
      <c r="M36" s="109" t="s">
        <v>390</v>
      </c>
      <c r="N36" s="109" t="s">
        <v>390</v>
      </c>
      <c r="O36" s="113" t="s">
        <v>390</v>
      </c>
      <c r="P36" s="109" t="s">
        <v>390</v>
      </c>
      <c r="Q36" s="109" t="s">
        <v>390</v>
      </c>
      <c r="R36" s="109" t="s">
        <v>390</v>
      </c>
      <c r="S36" s="113" t="s">
        <v>390</v>
      </c>
      <c r="T36" s="113" t="s">
        <v>390</v>
      </c>
      <c r="U36" s="109" t="s">
        <v>390</v>
      </c>
      <c r="V36" s="109" t="s">
        <v>390</v>
      </c>
      <c r="W36" s="109" t="s">
        <v>390</v>
      </c>
      <c r="X36" s="109" t="s">
        <v>390</v>
      </c>
      <c r="Y36" s="113" t="s">
        <v>390</v>
      </c>
      <c r="Z36" s="109" t="s">
        <v>390</v>
      </c>
      <c r="AA36" s="113" t="s">
        <v>390</v>
      </c>
      <c r="AB36" s="109" t="s">
        <v>390</v>
      </c>
      <c r="AC36" s="113" t="s">
        <v>390</v>
      </c>
      <c r="AD36" s="113" t="s">
        <v>390</v>
      </c>
      <c r="AE36" s="148"/>
      <c r="AG36" s="145" t="s">
        <v>78</v>
      </c>
      <c r="AH36" s="147" t="s">
        <v>351</v>
      </c>
      <c r="AI36" s="104" t="s">
        <v>390</v>
      </c>
      <c r="AJ36" s="104" t="s">
        <v>390</v>
      </c>
      <c r="AK36" s="105" t="s">
        <v>390</v>
      </c>
      <c r="AL36" s="105" t="s">
        <v>390</v>
      </c>
      <c r="AM36" s="105" t="s">
        <v>390</v>
      </c>
      <c r="AN36" s="106" t="s">
        <v>390</v>
      </c>
    </row>
    <row r="37" spans="2:40" ht="16.5" customHeight="1" x14ac:dyDescent="0.35">
      <c r="B37" s="145" t="s">
        <v>79</v>
      </c>
      <c r="C37" s="147" t="s">
        <v>352</v>
      </c>
      <c r="D37" s="109" t="s">
        <v>390</v>
      </c>
      <c r="E37" s="109" t="s">
        <v>390</v>
      </c>
      <c r="F37" s="109" t="s">
        <v>390</v>
      </c>
      <c r="G37" s="109" t="s">
        <v>390</v>
      </c>
      <c r="H37" s="109" t="s">
        <v>390</v>
      </c>
      <c r="I37" s="109" t="s">
        <v>390</v>
      </c>
      <c r="J37" s="109" t="s">
        <v>390</v>
      </c>
      <c r="K37" s="113" t="s">
        <v>390</v>
      </c>
      <c r="L37" s="109" t="s">
        <v>390</v>
      </c>
      <c r="M37" s="109" t="s">
        <v>390</v>
      </c>
      <c r="N37" s="109" t="s">
        <v>390</v>
      </c>
      <c r="O37" s="113" t="s">
        <v>390</v>
      </c>
      <c r="P37" s="109" t="s">
        <v>390</v>
      </c>
      <c r="Q37" s="109" t="s">
        <v>390</v>
      </c>
      <c r="R37" s="109" t="s">
        <v>390</v>
      </c>
      <c r="S37" s="113" t="s">
        <v>390</v>
      </c>
      <c r="T37" s="113" t="s">
        <v>390</v>
      </c>
      <c r="U37" s="109" t="s">
        <v>390</v>
      </c>
      <c r="V37" s="109" t="s">
        <v>390</v>
      </c>
      <c r="W37" s="109" t="s">
        <v>390</v>
      </c>
      <c r="X37" s="109" t="s">
        <v>390</v>
      </c>
      <c r="Y37" s="113" t="s">
        <v>390</v>
      </c>
      <c r="Z37" s="109" t="s">
        <v>390</v>
      </c>
      <c r="AA37" s="113" t="s">
        <v>390</v>
      </c>
      <c r="AB37" s="109" t="s">
        <v>390</v>
      </c>
      <c r="AC37" s="113" t="s">
        <v>390</v>
      </c>
      <c r="AD37" s="113" t="s">
        <v>390</v>
      </c>
      <c r="AE37" s="148"/>
      <c r="AG37" s="145" t="s">
        <v>79</v>
      </c>
      <c r="AH37" s="147" t="s">
        <v>352</v>
      </c>
      <c r="AI37" s="104" t="s">
        <v>390</v>
      </c>
      <c r="AJ37" s="104" t="s">
        <v>390</v>
      </c>
      <c r="AK37" s="105" t="s">
        <v>390</v>
      </c>
      <c r="AL37" s="105" t="s">
        <v>390</v>
      </c>
      <c r="AM37" s="105" t="s">
        <v>390</v>
      </c>
      <c r="AN37" s="106" t="s">
        <v>390</v>
      </c>
    </row>
    <row r="38" spans="2:40" ht="16.5" customHeight="1" x14ac:dyDescent="0.35">
      <c r="B38" s="145" t="s">
        <v>80</v>
      </c>
      <c r="C38" s="147" t="s">
        <v>353</v>
      </c>
      <c r="D38" s="109" t="s">
        <v>390</v>
      </c>
      <c r="E38" s="109" t="s">
        <v>390</v>
      </c>
      <c r="F38" s="109" t="s">
        <v>390</v>
      </c>
      <c r="G38" s="109" t="s">
        <v>390</v>
      </c>
      <c r="H38" s="109" t="s">
        <v>390</v>
      </c>
      <c r="I38" s="109" t="s">
        <v>390</v>
      </c>
      <c r="J38" s="109" t="s">
        <v>390</v>
      </c>
      <c r="K38" s="113" t="s">
        <v>390</v>
      </c>
      <c r="L38" s="109" t="s">
        <v>390</v>
      </c>
      <c r="M38" s="109" t="s">
        <v>390</v>
      </c>
      <c r="N38" s="109" t="s">
        <v>390</v>
      </c>
      <c r="O38" s="113" t="s">
        <v>390</v>
      </c>
      <c r="P38" s="109" t="s">
        <v>390</v>
      </c>
      <c r="Q38" s="109" t="s">
        <v>390</v>
      </c>
      <c r="R38" s="109" t="s">
        <v>390</v>
      </c>
      <c r="S38" s="113" t="s">
        <v>390</v>
      </c>
      <c r="T38" s="113" t="s">
        <v>390</v>
      </c>
      <c r="U38" s="109" t="s">
        <v>390</v>
      </c>
      <c r="V38" s="109" t="s">
        <v>390</v>
      </c>
      <c r="W38" s="109" t="s">
        <v>390</v>
      </c>
      <c r="X38" s="109" t="s">
        <v>390</v>
      </c>
      <c r="Y38" s="113" t="s">
        <v>390</v>
      </c>
      <c r="Z38" s="109" t="s">
        <v>390</v>
      </c>
      <c r="AA38" s="113" t="s">
        <v>390</v>
      </c>
      <c r="AB38" s="109" t="s">
        <v>390</v>
      </c>
      <c r="AC38" s="113" t="s">
        <v>390</v>
      </c>
      <c r="AD38" s="113" t="s">
        <v>390</v>
      </c>
      <c r="AE38" s="148"/>
      <c r="AG38" s="145" t="s">
        <v>80</v>
      </c>
      <c r="AH38" s="147" t="s">
        <v>353</v>
      </c>
      <c r="AI38" s="104" t="s">
        <v>390</v>
      </c>
      <c r="AJ38" s="104" t="s">
        <v>390</v>
      </c>
      <c r="AK38" s="105" t="s">
        <v>390</v>
      </c>
      <c r="AL38" s="105" t="s">
        <v>390</v>
      </c>
      <c r="AM38" s="105" t="s">
        <v>390</v>
      </c>
      <c r="AN38" s="106" t="s">
        <v>390</v>
      </c>
    </row>
    <row r="39" spans="2:40" ht="16.5" customHeight="1" x14ac:dyDescent="0.35">
      <c r="B39" s="145" t="s">
        <v>81</v>
      </c>
      <c r="C39" s="147" t="s">
        <v>354</v>
      </c>
      <c r="D39" s="109" t="s">
        <v>390</v>
      </c>
      <c r="E39" s="109" t="s">
        <v>390</v>
      </c>
      <c r="F39" s="109" t="s">
        <v>390</v>
      </c>
      <c r="G39" s="109" t="s">
        <v>390</v>
      </c>
      <c r="H39" s="109" t="s">
        <v>390</v>
      </c>
      <c r="I39" s="109" t="s">
        <v>390</v>
      </c>
      <c r="J39" s="109" t="s">
        <v>390</v>
      </c>
      <c r="K39" s="113" t="s">
        <v>390</v>
      </c>
      <c r="L39" s="109" t="s">
        <v>390</v>
      </c>
      <c r="M39" s="109" t="s">
        <v>390</v>
      </c>
      <c r="N39" s="109" t="s">
        <v>390</v>
      </c>
      <c r="O39" s="113" t="s">
        <v>390</v>
      </c>
      <c r="P39" s="109" t="s">
        <v>390</v>
      </c>
      <c r="Q39" s="109" t="s">
        <v>390</v>
      </c>
      <c r="R39" s="109" t="s">
        <v>390</v>
      </c>
      <c r="S39" s="113" t="s">
        <v>390</v>
      </c>
      <c r="T39" s="113" t="s">
        <v>390</v>
      </c>
      <c r="U39" s="109" t="s">
        <v>390</v>
      </c>
      <c r="V39" s="109" t="s">
        <v>390</v>
      </c>
      <c r="W39" s="109" t="s">
        <v>390</v>
      </c>
      <c r="X39" s="109" t="s">
        <v>390</v>
      </c>
      <c r="Y39" s="113" t="s">
        <v>390</v>
      </c>
      <c r="Z39" s="109" t="s">
        <v>390</v>
      </c>
      <c r="AA39" s="113" t="s">
        <v>390</v>
      </c>
      <c r="AB39" s="109" t="s">
        <v>390</v>
      </c>
      <c r="AC39" s="113" t="s">
        <v>390</v>
      </c>
      <c r="AD39" s="113" t="s">
        <v>390</v>
      </c>
      <c r="AE39" s="148"/>
      <c r="AG39" s="145" t="s">
        <v>81</v>
      </c>
      <c r="AH39" s="147" t="s">
        <v>354</v>
      </c>
      <c r="AI39" s="104" t="s">
        <v>390</v>
      </c>
      <c r="AJ39" s="104" t="s">
        <v>390</v>
      </c>
      <c r="AK39" s="105" t="s">
        <v>390</v>
      </c>
      <c r="AL39" s="105" t="s">
        <v>390</v>
      </c>
      <c r="AM39" s="105" t="s">
        <v>390</v>
      </c>
      <c r="AN39" s="106" t="s">
        <v>390</v>
      </c>
    </row>
    <row r="40" spans="2:40" ht="16.5" customHeight="1" x14ac:dyDescent="0.35">
      <c r="B40" s="145" t="s">
        <v>82</v>
      </c>
      <c r="C40" s="147" t="s">
        <v>355</v>
      </c>
      <c r="D40" s="109" t="s">
        <v>390</v>
      </c>
      <c r="E40" s="109" t="s">
        <v>390</v>
      </c>
      <c r="F40" s="109" t="s">
        <v>390</v>
      </c>
      <c r="G40" s="109" t="s">
        <v>390</v>
      </c>
      <c r="H40" s="109" t="s">
        <v>390</v>
      </c>
      <c r="I40" s="109" t="s">
        <v>390</v>
      </c>
      <c r="J40" s="109" t="s">
        <v>390</v>
      </c>
      <c r="K40" s="113" t="s">
        <v>390</v>
      </c>
      <c r="L40" s="109" t="s">
        <v>390</v>
      </c>
      <c r="M40" s="109" t="s">
        <v>390</v>
      </c>
      <c r="N40" s="109" t="s">
        <v>390</v>
      </c>
      <c r="O40" s="113" t="s">
        <v>390</v>
      </c>
      <c r="P40" s="109" t="s">
        <v>390</v>
      </c>
      <c r="Q40" s="109" t="s">
        <v>390</v>
      </c>
      <c r="R40" s="109" t="s">
        <v>390</v>
      </c>
      <c r="S40" s="113" t="s">
        <v>390</v>
      </c>
      <c r="T40" s="113" t="s">
        <v>390</v>
      </c>
      <c r="U40" s="109" t="s">
        <v>390</v>
      </c>
      <c r="V40" s="109" t="s">
        <v>390</v>
      </c>
      <c r="W40" s="109" t="s">
        <v>390</v>
      </c>
      <c r="X40" s="109" t="s">
        <v>390</v>
      </c>
      <c r="Y40" s="113" t="s">
        <v>390</v>
      </c>
      <c r="Z40" s="109" t="s">
        <v>390</v>
      </c>
      <c r="AA40" s="113" t="s">
        <v>390</v>
      </c>
      <c r="AB40" s="109" t="s">
        <v>390</v>
      </c>
      <c r="AC40" s="113" t="s">
        <v>390</v>
      </c>
      <c r="AD40" s="113" t="s">
        <v>390</v>
      </c>
      <c r="AE40" s="148"/>
      <c r="AG40" s="145" t="s">
        <v>82</v>
      </c>
      <c r="AH40" s="147" t="s">
        <v>355</v>
      </c>
      <c r="AI40" s="104" t="s">
        <v>390</v>
      </c>
      <c r="AJ40" s="104" t="s">
        <v>390</v>
      </c>
      <c r="AK40" s="105" t="s">
        <v>390</v>
      </c>
      <c r="AL40" s="105" t="s">
        <v>390</v>
      </c>
      <c r="AM40" s="105" t="s">
        <v>390</v>
      </c>
      <c r="AN40" s="106" t="s">
        <v>390</v>
      </c>
    </row>
    <row r="41" spans="2:40" ht="16.5" customHeight="1" x14ac:dyDescent="0.35">
      <c r="B41" s="145" t="s">
        <v>83</v>
      </c>
      <c r="C41" s="147" t="s">
        <v>356</v>
      </c>
      <c r="D41" s="109" t="s">
        <v>390</v>
      </c>
      <c r="E41" s="109" t="s">
        <v>390</v>
      </c>
      <c r="F41" s="109" t="s">
        <v>390</v>
      </c>
      <c r="G41" s="109" t="s">
        <v>390</v>
      </c>
      <c r="H41" s="109" t="s">
        <v>390</v>
      </c>
      <c r="I41" s="109" t="s">
        <v>390</v>
      </c>
      <c r="J41" s="109" t="s">
        <v>390</v>
      </c>
      <c r="K41" s="113" t="s">
        <v>390</v>
      </c>
      <c r="L41" s="109" t="s">
        <v>390</v>
      </c>
      <c r="M41" s="109" t="s">
        <v>390</v>
      </c>
      <c r="N41" s="109" t="s">
        <v>390</v>
      </c>
      <c r="O41" s="113" t="s">
        <v>390</v>
      </c>
      <c r="P41" s="109" t="s">
        <v>390</v>
      </c>
      <c r="Q41" s="109" t="s">
        <v>390</v>
      </c>
      <c r="R41" s="109" t="s">
        <v>390</v>
      </c>
      <c r="S41" s="113" t="s">
        <v>390</v>
      </c>
      <c r="T41" s="113" t="s">
        <v>390</v>
      </c>
      <c r="U41" s="109" t="s">
        <v>390</v>
      </c>
      <c r="V41" s="109" t="s">
        <v>390</v>
      </c>
      <c r="W41" s="109" t="s">
        <v>390</v>
      </c>
      <c r="X41" s="109" t="s">
        <v>390</v>
      </c>
      <c r="Y41" s="113" t="s">
        <v>390</v>
      </c>
      <c r="Z41" s="109" t="s">
        <v>390</v>
      </c>
      <c r="AA41" s="113" t="s">
        <v>390</v>
      </c>
      <c r="AB41" s="109" t="s">
        <v>390</v>
      </c>
      <c r="AC41" s="113" t="s">
        <v>390</v>
      </c>
      <c r="AD41" s="113" t="s">
        <v>390</v>
      </c>
      <c r="AE41" s="148"/>
      <c r="AG41" s="145" t="s">
        <v>83</v>
      </c>
      <c r="AH41" s="147" t="s">
        <v>356</v>
      </c>
      <c r="AI41" s="104" t="s">
        <v>390</v>
      </c>
      <c r="AJ41" s="104" t="s">
        <v>390</v>
      </c>
      <c r="AK41" s="105" t="s">
        <v>390</v>
      </c>
      <c r="AL41" s="105" t="s">
        <v>390</v>
      </c>
      <c r="AM41" s="105" t="s">
        <v>390</v>
      </c>
      <c r="AN41" s="106" t="s">
        <v>390</v>
      </c>
    </row>
    <row r="42" spans="2:40" ht="16.5" customHeight="1" x14ac:dyDescent="0.35">
      <c r="B42" s="145" t="s">
        <v>84</v>
      </c>
      <c r="C42" s="147" t="s">
        <v>357</v>
      </c>
      <c r="D42" s="109" t="s">
        <v>390</v>
      </c>
      <c r="E42" s="109" t="s">
        <v>390</v>
      </c>
      <c r="F42" s="109" t="s">
        <v>390</v>
      </c>
      <c r="G42" s="109" t="s">
        <v>390</v>
      </c>
      <c r="H42" s="109" t="s">
        <v>390</v>
      </c>
      <c r="I42" s="109" t="s">
        <v>390</v>
      </c>
      <c r="J42" s="109" t="s">
        <v>390</v>
      </c>
      <c r="K42" s="113" t="s">
        <v>390</v>
      </c>
      <c r="L42" s="109" t="s">
        <v>390</v>
      </c>
      <c r="M42" s="109" t="s">
        <v>390</v>
      </c>
      <c r="N42" s="109" t="s">
        <v>390</v>
      </c>
      <c r="O42" s="113" t="s">
        <v>390</v>
      </c>
      <c r="P42" s="109" t="s">
        <v>390</v>
      </c>
      <c r="Q42" s="109" t="s">
        <v>390</v>
      </c>
      <c r="R42" s="109" t="s">
        <v>390</v>
      </c>
      <c r="S42" s="113" t="s">
        <v>390</v>
      </c>
      <c r="T42" s="113" t="s">
        <v>390</v>
      </c>
      <c r="U42" s="109" t="s">
        <v>390</v>
      </c>
      <c r="V42" s="109" t="s">
        <v>390</v>
      </c>
      <c r="W42" s="109" t="s">
        <v>390</v>
      </c>
      <c r="X42" s="109" t="s">
        <v>390</v>
      </c>
      <c r="Y42" s="113" t="s">
        <v>390</v>
      </c>
      <c r="Z42" s="109" t="s">
        <v>390</v>
      </c>
      <c r="AA42" s="113" t="s">
        <v>390</v>
      </c>
      <c r="AB42" s="109" t="s">
        <v>390</v>
      </c>
      <c r="AC42" s="113" t="s">
        <v>390</v>
      </c>
      <c r="AD42" s="113" t="s">
        <v>390</v>
      </c>
      <c r="AE42" s="148"/>
      <c r="AG42" s="145" t="s">
        <v>84</v>
      </c>
      <c r="AH42" s="147" t="s">
        <v>357</v>
      </c>
      <c r="AI42" s="104" t="s">
        <v>390</v>
      </c>
      <c r="AJ42" s="104" t="s">
        <v>390</v>
      </c>
      <c r="AK42" s="105" t="s">
        <v>390</v>
      </c>
      <c r="AL42" s="105" t="s">
        <v>390</v>
      </c>
      <c r="AM42" s="105" t="s">
        <v>390</v>
      </c>
      <c r="AN42" s="106" t="s">
        <v>390</v>
      </c>
    </row>
    <row r="43" spans="2:40" ht="16.5" customHeight="1" x14ac:dyDescent="0.35">
      <c r="B43" s="152" t="s">
        <v>85</v>
      </c>
      <c r="C43" s="146" t="s">
        <v>303</v>
      </c>
      <c r="D43" s="137">
        <f>SUM(D44:D51)</f>
        <v>528065.4</v>
      </c>
      <c r="E43" s="137">
        <f t="shared" ref="E43:J43" si="31">SUM(E44:E51)</f>
        <v>-1461989</v>
      </c>
      <c r="F43" s="137">
        <f t="shared" si="31"/>
        <v>471910</v>
      </c>
      <c r="G43" s="137">
        <f t="shared" si="31"/>
        <v>1711929.1</v>
      </c>
      <c r="H43" s="137">
        <f t="shared" si="31"/>
        <v>-1048531.7</v>
      </c>
      <c r="I43" s="137">
        <f t="shared" si="31"/>
        <v>-186458</v>
      </c>
      <c r="J43" s="137">
        <f t="shared" si="31"/>
        <v>-1808447</v>
      </c>
      <c r="K43" s="89">
        <f>SUM(K44:K51)</f>
        <v>456044</v>
      </c>
      <c r="L43" s="137">
        <f t="shared" ref="L43:N43" si="32">SUM(L44:L51)</f>
        <v>1420816.04</v>
      </c>
      <c r="M43" s="137">
        <f t="shared" si="32"/>
        <v>1199750</v>
      </c>
      <c r="N43" s="137">
        <f t="shared" si="32"/>
        <v>-1974118</v>
      </c>
      <c r="O43" s="89">
        <f>SUM(O44:O51)</f>
        <v>-857088.6</v>
      </c>
      <c r="P43" s="137">
        <f t="shared" ref="P43:R43" si="33">SUM(P44:P51)</f>
        <v>848870.88</v>
      </c>
      <c r="Q43" s="137">
        <f t="shared" si="33"/>
        <v>-1611604</v>
      </c>
      <c r="R43" s="137">
        <f t="shared" si="33"/>
        <v>1426068</v>
      </c>
      <c r="S43" s="89">
        <f>SUM(S44:S51)</f>
        <v>-2677269</v>
      </c>
      <c r="T43" s="89">
        <f>SUM(T44:T51)</f>
        <v>1235490</v>
      </c>
      <c r="U43" s="137">
        <f>SUM(U44:U51)</f>
        <v>-979750.9</v>
      </c>
      <c r="V43" s="137">
        <f>SUM(V44:V51)</f>
        <v>-250666</v>
      </c>
      <c r="W43" s="137">
        <f>SUM(W44:W51)</f>
        <v>-825669.16999999993</v>
      </c>
      <c r="X43" s="137">
        <f t="shared" ref="X43:AD43" si="34">SUM(X44:X51)</f>
        <v>1554330</v>
      </c>
      <c r="Y43" s="89">
        <f t="shared" si="34"/>
        <v>1325994</v>
      </c>
      <c r="Z43" s="137">
        <f t="shared" si="34"/>
        <v>-44776.226000000024</v>
      </c>
      <c r="AA43" s="89">
        <f t="shared" si="34"/>
        <v>-995916</v>
      </c>
      <c r="AB43" s="89">
        <f t="shared" si="34"/>
        <v>4130797.9101221832</v>
      </c>
      <c r="AC43" s="89">
        <f t="shared" si="34"/>
        <v>1911301.1</v>
      </c>
      <c r="AD43" s="89">
        <f t="shared" si="34"/>
        <v>4476240.84</v>
      </c>
      <c r="AE43" s="138"/>
      <c r="AG43" s="152" t="s">
        <v>85</v>
      </c>
      <c r="AH43" s="146" t="s">
        <v>303</v>
      </c>
      <c r="AI43" s="139">
        <f t="shared" si="16"/>
        <v>1249915.5</v>
      </c>
      <c r="AJ43" s="139">
        <f t="shared" si="17"/>
        <v>-2587392.7000000002</v>
      </c>
      <c r="AK43" s="140">
        <f t="shared" si="18"/>
        <v>-210640.55999999994</v>
      </c>
      <c r="AL43" s="140">
        <f>P43+Q43+R43+S43</f>
        <v>-2013934.12</v>
      </c>
      <c r="AM43" s="140">
        <f t="shared" si="19"/>
        <v>-820596.07</v>
      </c>
      <c r="AN43" s="144">
        <f t="shared" si="20"/>
        <v>1839631.7740000002</v>
      </c>
    </row>
    <row r="44" spans="2:40" ht="16.5" customHeight="1" x14ac:dyDescent="0.35">
      <c r="B44" s="153">
        <v>3201</v>
      </c>
      <c r="C44" s="147" t="s">
        <v>358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13">
        <v>0</v>
      </c>
      <c r="L44" s="109">
        <v>0</v>
      </c>
      <c r="M44" s="109">
        <v>0</v>
      </c>
      <c r="N44" s="109">
        <v>0</v>
      </c>
      <c r="O44" s="113">
        <v>0</v>
      </c>
      <c r="P44" s="109">
        <v>0</v>
      </c>
      <c r="Q44" s="109">
        <v>0</v>
      </c>
      <c r="R44" s="109">
        <v>0</v>
      </c>
      <c r="S44" s="113">
        <v>0</v>
      </c>
      <c r="T44" s="113">
        <v>0</v>
      </c>
      <c r="U44" s="109">
        <v>0</v>
      </c>
      <c r="V44" s="109">
        <v>0</v>
      </c>
      <c r="W44" s="109">
        <v>0</v>
      </c>
      <c r="X44" s="109">
        <v>0</v>
      </c>
      <c r="Y44" s="113">
        <v>0</v>
      </c>
      <c r="Z44" s="109">
        <v>0</v>
      </c>
      <c r="AA44" s="113">
        <v>0</v>
      </c>
      <c r="AB44" s="109">
        <v>0</v>
      </c>
      <c r="AC44" s="113">
        <v>0</v>
      </c>
      <c r="AD44" s="113">
        <v>0</v>
      </c>
      <c r="AE44" s="148"/>
      <c r="AG44" s="153">
        <v>3201</v>
      </c>
      <c r="AH44" s="147" t="s">
        <v>358</v>
      </c>
      <c r="AI44" s="149">
        <f t="shared" si="16"/>
        <v>0</v>
      </c>
      <c r="AJ44" s="149">
        <f t="shared" si="17"/>
        <v>0</v>
      </c>
      <c r="AK44" s="150">
        <f t="shared" si="18"/>
        <v>0</v>
      </c>
      <c r="AL44" s="150">
        <f t="shared" ref="AL44:AL81" si="35">P44+Q44+R44+S44</f>
        <v>0</v>
      </c>
      <c r="AM44" s="150">
        <f t="shared" si="19"/>
        <v>0</v>
      </c>
      <c r="AN44" s="144">
        <f t="shared" si="20"/>
        <v>0</v>
      </c>
    </row>
    <row r="45" spans="2:40" ht="16.5" customHeight="1" x14ac:dyDescent="0.35">
      <c r="B45" s="145" t="s">
        <v>86</v>
      </c>
      <c r="C45" s="147" t="s">
        <v>359</v>
      </c>
      <c r="D45" s="109">
        <f t="shared" ref="D45:D51" si="36">D53+D62</f>
        <v>538290</v>
      </c>
      <c r="E45" s="109">
        <f t="shared" ref="E45:AD45" si="37">E53+E62</f>
        <v>-1455150</v>
      </c>
      <c r="F45" s="109">
        <f t="shared" si="37"/>
        <v>471910</v>
      </c>
      <c r="G45" s="109">
        <f t="shared" si="37"/>
        <v>1720930</v>
      </c>
      <c r="H45" s="109">
        <f t="shared" si="37"/>
        <v>-929470</v>
      </c>
      <c r="I45" s="109">
        <f t="shared" si="37"/>
        <v>-14540</v>
      </c>
      <c r="J45" s="109">
        <f t="shared" si="37"/>
        <v>-1520770</v>
      </c>
      <c r="K45" s="109">
        <f t="shared" si="37"/>
        <v>469390</v>
      </c>
      <c r="L45" s="109">
        <f t="shared" si="37"/>
        <v>1483650</v>
      </c>
      <c r="M45" s="109">
        <f t="shared" si="37"/>
        <v>1199750</v>
      </c>
      <c r="N45" s="109">
        <f t="shared" si="37"/>
        <v>-1293437</v>
      </c>
      <c r="O45" s="109">
        <f t="shared" si="37"/>
        <v>-561178.6</v>
      </c>
      <c r="P45" s="109">
        <f t="shared" si="37"/>
        <v>923780</v>
      </c>
      <c r="Q45" s="109">
        <f t="shared" si="37"/>
        <v>-1504770</v>
      </c>
      <c r="R45" s="109">
        <f t="shared" si="37"/>
        <v>1808370</v>
      </c>
      <c r="S45" s="109">
        <f t="shared" si="37"/>
        <v>-2172277</v>
      </c>
      <c r="T45" s="109">
        <f t="shared" si="37"/>
        <v>1235490</v>
      </c>
      <c r="U45" s="109">
        <f t="shared" si="37"/>
        <v>-863900</v>
      </c>
      <c r="V45" s="109">
        <f t="shared" si="37"/>
        <v>116764</v>
      </c>
      <c r="W45" s="109">
        <f t="shared" si="37"/>
        <v>303000.01</v>
      </c>
      <c r="X45" s="109">
        <f t="shared" si="37"/>
        <v>1554330</v>
      </c>
      <c r="Y45" s="109">
        <f t="shared" si="37"/>
        <v>1501150</v>
      </c>
      <c r="Z45" s="109">
        <f t="shared" si="37"/>
        <v>333700</v>
      </c>
      <c r="AA45" s="109">
        <f t="shared" si="37"/>
        <v>-995916</v>
      </c>
      <c r="AB45" s="109">
        <f t="shared" si="37"/>
        <v>4330211.9101221832</v>
      </c>
      <c r="AC45" s="109">
        <f t="shared" si="37"/>
        <v>2141311.1</v>
      </c>
      <c r="AD45" s="109">
        <f t="shared" si="37"/>
        <v>4533696.84</v>
      </c>
      <c r="AE45" s="148"/>
      <c r="AG45" s="145" t="s">
        <v>86</v>
      </c>
      <c r="AH45" s="147" t="s">
        <v>359</v>
      </c>
      <c r="AI45" s="149">
        <f t="shared" si="16"/>
        <v>1275980</v>
      </c>
      <c r="AJ45" s="149">
        <f t="shared" si="17"/>
        <v>-1995390</v>
      </c>
      <c r="AK45" s="150">
        <f t="shared" si="18"/>
        <v>828784.4</v>
      </c>
      <c r="AL45" s="150">
        <f t="shared" si="35"/>
        <v>-944897</v>
      </c>
      <c r="AM45" s="150">
        <f t="shared" si="19"/>
        <v>791354.01</v>
      </c>
      <c r="AN45" s="151">
        <f t="shared" si="20"/>
        <v>2393264</v>
      </c>
    </row>
    <row r="46" spans="2:40" ht="16.5" customHeight="1" x14ac:dyDescent="0.35">
      <c r="B46" s="145" t="s">
        <v>87</v>
      </c>
      <c r="C46" s="147" t="s">
        <v>360</v>
      </c>
      <c r="D46" s="109">
        <f t="shared" si="36"/>
        <v>0</v>
      </c>
      <c r="E46" s="109">
        <f t="shared" ref="E46:AA46" si="38">E54+E63</f>
        <v>0</v>
      </c>
      <c r="F46" s="109">
        <f t="shared" si="38"/>
        <v>0</v>
      </c>
      <c r="G46" s="109">
        <f t="shared" si="38"/>
        <v>0</v>
      </c>
      <c r="H46" s="109">
        <f t="shared" si="38"/>
        <v>0</v>
      </c>
      <c r="I46" s="109">
        <f t="shared" si="38"/>
        <v>0</v>
      </c>
      <c r="J46" s="109">
        <f t="shared" si="38"/>
        <v>0</v>
      </c>
      <c r="K46" s="109">
        <f t="shared" si="38"/>
        <v>0</v>
      </c>
      <c r="L46" s="109">
        <f t="shared" si="38"/>
        <v>0</v>
      </c>
      <c r="M46" s="109">
        <f t="shared" si="38"/>
        <v>0</v>
      </c>
      <c r="N46" s="109">
        <f t="shared" si="38"/>
        <v>0</v>
      </c>
      <c r="O46" s="109">
        <f t="shared" si="38"/>
        <v>0</v>
      </c>
      <c r="P46" s="109">
        <f t="shared" si="38"/>
        <v>0</v>
      </c>
      <c r="Q46" s="109">
        <f t="shared" si="38"/>
        <v>0</v>
      </c>
      <c r="R46" s="109">
        <f t="shared" si="38"/>
        <v>0</v>
      </c>
      <c r="S46" s="109">
        <f t="shared" si="38"/>
        <v>0</v>
      </c>
      <c r="T46" s="109">
        <f t="shared" si="38"/>
        <v>0</v>
      </c>
      <c r="U46" s="109">
        <f t="shared" si="38"/>
        <v>0</v>
      </c>
      <c r="V46" s="109">
        <f t="shared" si="38"/>
        <v>0</v>
      </c>
      <c r="W46" s="109">
        <f t="shared" si="38"/>
        <v>0</v>
      </c>
      <c r="X46" s="109">
        <f t="shared" si="38"/>
        <v>0</v>
      </c>
      <c r="Y46" s="109">
        <f t="shared" si="38"/>
        <v>0</v>
      </c>
      <c r="Z46" s="109">
        <f t="shared" si="38"/>
        <v>0</v>
      </c>
      <c r="AA46" s="109">
        <f t="shared" si="38"/>
        <v>0</v>
      </c>
      <c r="AB46" s="109">
        <f t="shared" ref="AB46:AD51" si="39">AB54+AB63</f>
        <v>0</v>
      </c>
      <c r="AC46" s="113">
        <f t="shared" si="39"/>
        <v>0</v>
      </c>
      <c r="AD46" s="113">
        <v>0</v>
      </c>
      <c r="AE46" s="148"/>
      <c r="AG46" s="145" t="s">
        <v>87</v>
      </c>
      <c r="AH46" s="147" t="s">
        <v>360</v>
      </c>
      <c r="AI46" s="149">
        <f t="shared" si="16"/>
        <v>0</v>
      </c>
      <c r="AJ46" s="149">
        <f t="shared" si="17"/>
        <v>0</v>
      </c>
      <c r="AK46" s="150">
        <f t="shared" si="18"/>
        <v>0</v>
      </c>
      <c r="AL46" s="150">
        <f t="shared" si="35"/>
        <v>0</v>
      </c>
      <c r="AM46" s="150">
        <f t="shared" si="19"/>
        <v>0</v>
      </c>
      <c r="AN46" s="151">
        <f t="shared" si="20"/>
        <v>0</v>
      </c>
    </row>
    <row r="47" spans="2:40" ht="16.5" customHeight="1" x14ac:dyDescent="0.35">
      <c r="B47" s="145" t="s">
        <v>88</v>
      </c>
      <c r="C47" s="147" t="s">
        <v>294</v>
      </c>
      <c r="D47" s="109">
        <f t="shared" si="36"/>
        <v>-10224.6</v>
      </c>
      <c r="E47" s="109">
        <f t="shared" ref="E47:AA47" si="40">E55+E64</f>
        <v>-6839</v>
      </c>
      <c r="F47" s="109">
        <f t="shared" si="40"/>
        <v>0</v>
      </c>
      <c r="G47" s="109">
        <f t="shared" si="40"/>
        <v>-9000.8999999999905</v>
      </c>
      <c r="H47" s="109">
        <f t="shared" si="40"/>
        <v>-119061.7</v>
      </c>
      <c r="I47" s="109">
        <f t="shared" si="40"/>
        <v>-171918</v>
      </c>
      <c r="J47" s="109">
        <f t="shared" si="40"/>
        <v>-287677</v>
      </c>
      <c r="K47" s="109">
        <f t="shared" si="40"/>
        <v>-13346</v>
      </c>
      <c r="L47" s="109">
        <f t="shared" si="40"/>
        <v>-62833.96</v>
      </c>
      <c r="M47" s="109">
        <f t="shared" si="40"/>
        <v>0</v>
      </c>
      <c r="N47" s="109">
        <f t="shared" si="40"/>
        <v>-680681</v>
      </c>
      <c r="O47" s="109">
        <f t="shared" si="40"/>
        <v>-295910</v>
      </c>
      <c r="P47" s="109">
        <f t="shared" si="40"/>
        <v>-74909.119999999995</v>
      </c>
      <c r="Q47" s="109">
        <f t="shared" si="40"/>
        <v>-106834</v>
      </c>
      <c r="R47" s="109">
        <f t="shared" si="40"/>
        <v>-382302</v>
      </c>
      <c r="S47" s="109">
        <f t="shared" si="40"/>
        <v>-504992</v>
      </c>
      <c r="T47" s="109">
        <f t="shared" si="40"/>
        <v>0</v>
      </c>
      <c r="U47" s="109">
        <f t="shared" si="40"/>
        <v>-115850.9</v>
      </c>
      <c r="V47" s="109">
        <f t="shared" si="40"/>
        <v>-367430</v>
      </c>
      <c r="W47" s="109">
        <f t="shared" si="40"/>
        <v>-1128669.18</v>
      </c>
      <c r="X47" s="109">
        <f t="shared" si="40"/>
        <v>0</v>
      </c>
      <c r="Y47" s="109">
        <f t="shared" si="40"/>
        <v>-175156</v>
      </c>
      <c r="Z47" s="109">
        <f t="shared" si="40"/>
        <v>-378476.22600000002</v>
      </c>
      <c r="AA47" s="109">
        <f t="shared" si="40"/>
        <v>0</v>
      </c>
      <c r="AB47" s="109">
        <f t="shared" si="39"/>
        <v>-199414</v>
      </c>
      <c r="AC47" s="113">
        <f t="shared" si="39"/>
        <v>-230010</v>
      </c>
      <c r="AD47" s="113">
        <f t="shared" si="39"/>
        <v>-57456</v>
      </c>
      <c r="AE47" s="148"/>
      <c r="AG47" s="145" t="s">
        <v>88</v>
      </c>
      <c r="AH47" s="147" t="s">
        <v>294</v>
      </c>
      <c r="AI47" s="149">
        <f t="shared" si="16"/>
        <v>-26064.499999999989</v>
      </c>
      <c r="AJ47" s="149">
        <f t="shared" si="17"/>
        <v>-592002.69999999995</v>
      </c>
      <c r="AK47" s="150">
        <f t="shared" si="18"/>
        <v>-1039424.96</v>
      </c>
      <c r="AL47" s="150">
        <f t="shared" si="35"/>
        <v>-1069037.1200000001</v>
      </c>
      <c r="AM47" s="150">
        <f t="shared" si="19"/>
        <v>-1611950.0800000001</v>
      </c>
      <c r="AN47" s="151">
        <f t="shared" si="20"/>
        <v>-553632.22600000002</v>
      </c>
    </row>
    <row r="48" spans="2:40" ht="16.5" customHeight="1" x14ac:dyDescent="0.35">
      <c r="B48" s="145" t="s">
        <v>89</v>
      </c>
      <c r="C48" s="147" t="s">
        <v>295</v>
      </c>
      <c r="D48" s="109">
        <f t="shared" si="36"/>
        <v>0</v>
      </c>
      <c r="E48" s="109">
        <f t="shared" ref="E48:AA48" si="41">E56+E65</f>
        <v>0</v>
      </c>
      <c r="F48" s="109">
        <f t="shared" si="41"/>
        <v>0</v>
      </c>
      <c r="G48" s="109">
        <f t="shared" si="41"/>
        <v>0</v>
      </c>
      <c r="H48" s="109">
        <f t="shared" si="41"/>
        <v>0</v>
      </c>
      <c r="I48" s="109">
        <f t="shared" si="41"/>
        <v>0</v>
      </c>
      <c r="J48" s="109">
        <f t="shared" si="41"/>
        <v>0</v>
      </c>
      <c r="K48" s="109">
        <f t="shared" si="41"/>
        <v>0</v>
      </c>
      <c r="L48" s="109">
        <f t="shared" si="41"/>
        <v>0</v>
      </c>
      <c r="M48" s="109">
        <f t="shared" si="41"/>
        <v>0</v>
      </c>
      <c r="N48" s="109">
        <f t="shared" si="41"/>
        <v>0</v>
      </c>
      <c r="O48" s="109">
        <f t="shared" si="41"/>
        <v>0</v>
      </c>
      <c r="P48" s="109">
        <f t="shared" si="41"/>
        <v>0</v>
      </c>
      <c r="Q48" s="109">
        <f t="shared" si="41"/>
        <v>0</v>
      </c>
      <c r="R48" s="109">
        <f t="shared" si="41"/>
        <v>0</v>
      </c>
      <c r="S48" s="109">
        <f t="shared" si="41"/>
        <v>0</v>
      </c>
      <c r="T48" s="109">
        <f t="shared" si="41"/>
        <v>0</v>
      </c>
      <c r="U48" s="109">
        <f t="shared" si="41"/>
        <v>0</v>
      </c>
      <c r="V48" s="109">
        <f t="shared" si="41"/>
        <v>0</v>
      </c>
      <c r="W48" s="109">
        <f t="shared" si="41"/>
        <v>0</v>
      </c>
      <c r="X48" s="109">
        <f t="shared" si="41"/>
        <v>0</v>
      </c>
      <c r="Y48" s="109">
        <f t="shared" si="41"/>
        <v>0</v>
      </c>
      <c r="Z48" s="109">
        <f t="shared" si="41"/>
        <v>0</v>
      </c>
      <c r="AA48" s="109">
        <f t="shared" si="41"/>
        <v>0</v>
      </c>
      <c r="AB48" s="109">
        <f t="shared" si="39"/>
        <v>0</v>
      </c>
      <c r="AC48" s="113">
        <f t="shared" si="39"/>
        <v>0</v>
      </c>
      <c r="AD48" s="113">
        <v>0</v>
      </c>
      <c r="AE48" s="148"/>
      <c r="AG48" s="145" t="s">
        <v>89</v>
      </c>
      <c r="AH48" s="147" t="s">
        <v>295</v>
      </c>
      <c r="AI48" s="149">
        <f t="shared" si="16"/>
        <v>0</v>
      </c>
      <c r="AJ48" s="149">
        <f t="shared" si="17"/>
        <v>0</v>
      </c>
      <c r="AK48" s="150">
        <f t="shared" si="18"/>
        <v>0</v>
      </c>
      <c r="AL48" s="150">
        <f t="shared" si="35"/>
        <v>0</v>
      </c>
      <c r="AM48" s="150">
        <f t="shared" si="19"/>
        <v>0</v>
      </c>
      <c r="AN48" s="151">
        <f t="shared" si="20"/>
        <v>0</v>
      </c>
    </row>
    <row r="49" spans="2:40" ht="16.5" customHeight="1" x14ac:dyDescent="0.35">
      <c r="B49" s="145" t="s">
        <v>90</v>
      </c>
      <c r="C49" s="147" t="s">
        <v>296</v>
      </c>
      <c r="D49" s="109">
        <f t="shared" si="36"/>
        <v>0</v>
      </c>
      <c r="E49" s="109">
        <f t="shared" ref="E49:AA49" si="42">E57+E66</f>
        <v>0</v>
      </c>
      <c r="F49" s="109">
        <f t="shared" si="42"/>
        <v>0</v>
      </c>
      <c r="G49" s="109">
        <f t="shared" si="42"/>
        <v>0</v>
      </c>
      <c r="H49" s="109">
        <f t="shared" si="42"/>
        <v>0</v>
      </c>
      <c r="I49" s="109">
        <f t="shared" si="42"/>
        <v>0</v>
      </c>
      <c r="J49" s="109">
        <f t="shared" si="42"/>
        <v>0</v>
      </c>
      <c r="K49" s="109">
        <f t="shared" si="42"/>
        <v>0</v>
      </c>
      <c r="L49" s="109">
        <f t="shared" si="42"/>
        <v>0</v>
      </c>
      <c r="M49" s="109">
        <f t="shared" si="42"/>
        <v>0</v>
      </c>
      <c r="N49" s="109">
        <f t="shared" si="42"/>
        <v>0</v>
      </c>
      <c r="O49" s="109">
        <f t="shared" si="42"/>
        <v>0</v>
      </c>
      <c r="P49" s="109">
        <f t="shared" si="42"/>
        <v>0</v>
      </c>
      <c r="Q49" s="109">
        <f t="shared" si="42"/>
        <v>0</v>
      </c>
      <c r="R49" s="109">
        <f t="shared" si="42"/>
        <v>0</v>
      </c>
      <c r="S49" s="109">
        <f t="shared" si="42"/>
        <v>0</v>
      </c>
      <c r="T49" s="109">
        <f t="shared" si="42"/>
        <v>0</v>
      </c>
      <c r="U49" s="109">
        <f t="shared" si="42"/>
        <v>0</v>
      </c>
      <c r="V49" s="109">
        <f t="shared" si="42"/>
        <v>0</v>
      </c>
      <c r="W49" s="109">
        <f t="shared" si="42"/>
        <v>0</v>
      </c>
      <c r="X49" s="109">
        <f t="shared" si="42"/>
        <v>0</v>
      </c>
      <c r="Y49" s="109">
        <f t="shared" si="42"/>
        <v>0</v>
      </c>
      <c r="Z49" s="109">
        <f t="shared" si="42"/>
        <v>0</v>
      </c>
      <c r="AA49" s="109">
        <f t="shared" si="42"/>
        <v>0</v>
      </c>
      <c r="AB49" s="109">
        <f t="shared" si="39"/>
        <v>0</v>
      </c>
      <c r="AC49" s="113">
        <f t="shared" si="39"/>
        <v>0</v>
      </c>
      <c r="AD49" s="113">
        <v>0</v>
      </c>
      <c r="AE49" s="148"/>
      <c r="AG49" s="145" t="s">
        <v>90</v>
      </c>
      <c r="AH49" s="147" t="s">
        <v>296</v>
      </c>
      <c r="AI49" s="149">
        <f t="shared" si="16"/>
        <v>0</v>
      </c>
      <c r="AJ49" s="149">
        <f t="shared" si="17"/>
        <v>0</v>
      </c>
      <c r="AK49" s="150">
        <f t="shared" si="18"/>
        <v>0</v>
      </c>
      <c r="AL49" s="150">
        <f t="shared" si="35"/>
        <v>0</v>
      </c>
      <c r="AM49" s="150">
        <f t="shared" si="19"/>
        <v>0</v>
      </c>
      <c r="AN49" s="151">
        <f t="shared" si="20"/>
        <v>0</v>
      </c>
    </row>
    <row r="50" spans="2:40" ht="16.5" customHeight="1" x14ac:dyDescent="0.35">
      <c r="B50" s="154" t="s">
        <v>91</v>
      </c>
      <c r="C50" s="155" t="s">
        <v>361</v>
      </c>
      <c r="D50" s="109">
        <f t="shared" si="36"/>
        <v>0</v>
      </c>
      <c r="E50" s="109">
        <f t="shared" ref="E50:AA50" si="43">E58+E67</f>
        <v>0</v>
      </c>
      <c r="F50" s="109">
        <f t="shared" si="43"/>
        <v>0</v>
      </c>
      <c r="G50" s="109">
        <f t="shared" si="43"/>
        <v>0</v>
      </c>
      <c r="H50" s="109">
        <f t="shared" si="43"/>
        <v>0</v>
      </c>
      <c r="I50" s="109">
        <f t="shared" si="43"/>
        <v>0</v>
      </c>
      <c r="J50" s="109">
        <f t="shared" si="43"/>
        <v>0</v>
      </c>
      <c r="K50" s="109">
        <f t="shared" si="43"/>
        <v>0</v>
      </c>
      <c r="L50" s="109">
        <f t="shared" si="43"/>
        <v>0</v>
      </c>
      <c r="M50" s="109">
        <f t="shared" si="43"/>
        <v>0</v>
      </c>
      <c r="N50" s="109">
        <f t="shared" si="43"/>
        <v>0</v>
      </c>
      <c r="O50" s="109">
        <f t="shared" si="43"/>
        <v>0</v>
      </c>
      <c r="P50" s="109">
        <f t="shared" si="43"/>
        <v>0</v>
      </c>
      <c r="Q50" s="109">
        <f t="shared" si="43"/>
        <v>0</v>
      </c>
      <c r="R50" s="109">
        <f t="shared" si="43"/>
        <v>0</v>
      </c>
      <c r="S50" s="109">
        <f t="shared" si="43"/>
        <v>0</v>
      </c>
      <c r="T50" s="109">
        <f t="shared" si="43"/>
        <v>0</v>
      </c>
      <c r="U50" s="109">
        <f t="shared" si="43"/>
        <v>0</v>
      </c>
      <c r="V50" s="109">
        <f t="shared" si="43"/>
        <v>0</v>
      </c>
      <c r="W50" s="109">
        <f t="shared" si="43"/>
        <v>0</v>
      </c>
      <c r="X50" s="109">
        <f t="shared" si="43"/>
        <v>0</v>
      </c>
      <c r="Y50" s="109">
        <f t="shared" si="43"/>
        <v>0</v>
      </c>
      <c r="Z50" s="109">
        <f t="shared" si="43"/>
        <v>0</v>
      </c>
      <c r="AA50" s="109">
        <f t="shared" si="43"/>
        <v>0</v>
      </c>
      <c r="AB50" s="109">
        <f t="shared" si="39"/>
        <v>0</v>
      </c>
      <c r="AC50" s="113">
        <f t="shared" si="39"/>
        <v>0</v>
      </c>
      <c r="AD50" s="113">
        <v>0</v>
      </c>
      <c r="AE50" s="148"/>
      <c r="AG50" s="154" t="s">
        <v>91</v>
      </c>
      <c r="AH50" s="155" t="s">
        <v>361</v>
      </c>
      <c r="AI50" s="149">
        <f t="shared" si="16"/>
        <v>0</v>
      </c>
      <c r="AJ50" s="149">
        <f t="shared" si="17"/>
        <v>0</v>
      </c>
      <c r="AK50" s="150">
        <f>L50+M50+N50+O50</f>
        <v>0</v>
      </c>
      <c r="AL50" s="150">
        <f t="shared" si="35"/>
        <v>0</v>
      </c>
      <c r="AM50" s="150">
        <f t="shared" si="19"/>
        <v>0</v>
      </c>
      <c r="AN50" s="151">
        <f t="shared" si="20"/>
        <v>0</v>
      </c>
    </row>
    <row r="51" spans="2:40" ht="16.5" customHeight="1" x14ac:dyDescent="0.35">
      <c r="B51" s="154" t="s">
        <v>92</v>
      </c>
      <c r="C51" s="155" t="s">
        <v>362</v>
      </c>
      <c r="D51" s="109">
        <f t="shared" si="36"/>
        <v>0</v>
      </c>
      <c r="E51" s="109">
        <f t="shared" ref="E51:AA51" si="44">E59+E68</f>
        <v>0</v>
      </c>
      <c r="F51" s="109">
        <f t="shared" si="44"/>
        <v>0</v>
      </c>
      <c r="G51" s="109">
        <f t="shared" si="44"/>
        <v>0</v>
      </c>
      <c r="H51" s="109">
        <f t="shared" si="44"/>
        <v>0</v>
      </c>
      <c r="I51" s="109">
        <f t="shared" si="44"/>
        <v>0</v>
      </c>
      <c r="J51" s="109">
        <f t="shared" si="44"/>
        <v>0</v>
      </c>
      <c r="K51" s="109">
        <f t="shared" si="44"/>
        <v>0</v>
      </c>
      <c r="L51" s="109">
        <f t="shared" si="44"/>
        <v>0</v>
      </c>
      <c r="M51" s="109">
        <f t="shared" si="44"/>
        <v>0</v>
      </c>
      <c r="N51" s="109">
        <f t="shared" si="44"/>
        <v>0</v>
      </c>
      <c r="O51" s="109">
        <f t="shared" si="44"/>
        <v>0</v>
      </c>
      <c r="P51" s="109">
        <f t="shared" si="44"/>
        <v>0</v>
      </c>
      <c r="Q51" s="109">
        <f t="shared" si="44"/>
        <v>0</v>
      </c>
      <c r="R51" s="109">
        <f t="shared" si="44"/>
        <v>0</v>
      </c>
      <c r="S51" s="109">
        <f t="shared" si="44"/>
        <v>0</v>
      </c>
      <c r="T51" s="109">
        <f t="shared" si="44"/>
        <v>0</v>
      </c>
      <c r="U51" s="109">
        <f t="shared" si="44"/>
        <v>0</v>
      </c>
      <c r="V51" s="109">
        <f t="shared" si="44"/>
        <v>0</v>
      </c>
      <c r="W51" s="109">
        <f t="shared" si="44"/>
        <v>0</v>
      </c>
      <c r="X51" s="109">
        <f t="shared" si="44"/>
        <v>0</v>
      </c>
      <c r="Y51" s="109">
        <f t="shared" si="44"/>
        <v>0</v>
      </c>
      <c r="Z51" s="109">
        <f t="shared" si="44"/>
        <v>0</v>
      </c>
      <c r="AA51" s="109">
        <f t="shared" si="44"/>
        <v>0</v>
      </c>
      <c r="AB51" s="109">
        <f t="shared" si="39"/>
        <v>0</v>
      </c>
      <c r="AC51" s="113">
        <f t="shared" si="39"/>
        <v>0</v>
      </c>
      <c r="AD51" s="113">
        <v>0</v>
      </c>
      <c r="AE51" s="148"/>
      <c r="AG51" s="154" t="s">
        <v>92</v>
      </c>
      <c r="AH51" s="155" t="s">
        <v>362</v>
      </c>
      <c r="AI51" s="149">
        <f t="shared" si="16"/>
        <v>0</v>
      </c>
      <c r="AJ51" s="149">
        <f t="shared" si="17"/>
        <v>0</v>
      </c>
      <c r="AK51" s="150">
        <f>L51+M51+N51+O51</f>
        <v>0</v>
      </c>
      <c r="AL51" s="150">
        <f t="shared" si="35"/>
        <v>0</v>
      </c>
      <c r="AM51" s="150">
        <f t="shared" si="19"/>
        <v>0</v>
      </c>
      <c r="AN51" s="151">
        <f t="shared" si="20"/>
        <v>0</v>
      </c>
    </row>
    <row r="52" spans="2:40" ht="16.5" customHeight="1" x14ac:dyDescent="0.35">
      <c r="B52" s="156" t="s">
        <v>93</v>
      </c>
      <c r="C52" s="157" t="s">
        <v>221</v>
      </c>
      <c r="D52" s="137">
        <f>SUM(D53:D58)</f>
        <v>528065.4</v>
      </c>
      <c r="E52" s="137">
        <f t="shared" ref="E52:I52" si="45">SUM(E53:E58)</f>
        <v>-1461989</v>
      </c>
      <c r="F52" s="137">
        <f t="shared" si="45"/>
        <v>471910</v>
      </c>
      <c r="G52" s="137">
        <f t="shared" si="45"/>
        <v>1711929.1</v>
      </c>
      <c r="H52" s="137">
        <f t="shared" si="45"/>
        <v>-1048531.7</v>
      </c>
      <c r="I52" s="137">
        <f t="shared" si="45"/>
        <v>-186458</v>
      </c>
      <c r="J52" s="137">
        <f t="shared" ref="J52" si="46">SUM(J53:J58)</f>
        <v>-1808447</v>
      </c>
      <c r="K52" s="89">
        <f t="shared" ref="K52:N52" si="47">SUM(K53:K58)</f>
        <v>456044</v>
      </c>
      <c r="L52" s="137">
        <f t="shared" si="47"/>
        <v>1420816.04</v>
      </c>
      <c r="M52" s="137">
        <f t="shared" si="47"/>
        <v>1199750</v>
      </c>
      <c r="N52" s="96">
        <f t="shared" si="47"/>
        <v>-1974118</v>
      </c>
      <c r="O52" s="97">
        <f t="shared" ref="O52:R52" si="48">SUM(O53:O58)</f>
        <v>-857088.6</v>
      </c>
      <c r="P52" s="96">
        <f t="shared" si="48"/>
        <v>848870.88</v>
      </c>
      <c r="Q52" s="96">
        <f t="shared" si="48"/>
        <v>-1611604</v>
      </c>
      <c r="R52" s="96">
        <f t="shared" si="48"/>
        <v>1426068</v>
      </c>
      <c r="S52" s="97">
        <f t="shared" ref="S52:U52" si="49">SUM(S53:S58)</f>
        <v>-2677269</v>
      </c>
      <c r="T52" s="89">
        <f t="shared" si="49"/>
        <v>1235490</v>
      </c>
      <c r="U52" s="137">
        <f t="shared" si="49"/>
        <v>-979750.9</v>
      </c>
      <c r="V52" s="137">
        <f t="shared" ref="V52" si="50">SUM(V53:V58)</f>
        <v>-250666</v>
      </c>
      <c r="W52" s="137">
        <f t="shared" ref="W52:AD52" si="51">SUM(W53:W58)</f>
        <v>-825669.16999999993</v>
      </c>
      <c r="X52" s="137">
        <f t="shared" si="51"/>
        <v>1554330</v>
      </c>
      <c r="Y52" s="89">
        <f t="shared" si="51"/>
        <v>1325994</v>
      </c>
      <c r="Z52" s="137">
        <f t="shared" si="51"/>
        <v>-44776.226000000024</v>
      </c>
      <c r="AA52" s="89">
        <f t="shared" si="51"/>
        <v>-995916</v>
      </c>
      <c r="AB52" s="89">
        <f t="shared" si="51"/>
        <v>4130797.9101221832</v>
      </c>
      <c r="AC52" s="89">
        <f t="shared" si="51"/>
        <v>1911301.1</v>
      </c>
      <c r="AD52" s="89">
        <f t="shared" si="51"/>
        <v>4476240.84</v>
      </c>
      <c r="AE52" s="138"/>
      <c r="AG52" s="156" t="s">
        <v>93</v>
      </c>
      <c r="AH52" s="157" t="s">
        <v>221</v>
      </c>
      <c r="AI52" s="139">
        <f t="shared" si="16"/>
        <v>1249915.5</v>
      </c>
      <c r="AJ52" s="139">
        <f t="shared" si="17"/>
        <v>-2587392.7000000002</v>
      </c>
      <c r="AK52" s="140">
        <f t="shared" ref="AK52:AK75" si="52">L52+M52+N52+O52</f>
        <v>-210640.55999999994</v>
      </c>
      <c r="AL52" s="140">
        <f t="shared" si="35"/>
        <v>-2013934.12</v>
      </c>
      <c r="AM52" s="140">
        <f t="shared" si="19"/>
        <v>-820596.07</v>
      </c>
      <c r="AN52" s="144">
        <f t="shared" si="20"/>
        <v>1839631.7740000002</v>
      </c>
    </row>
    <row r="53" spans="2:40" ht="16.5" customHeight="1" x14ac:dyDescent="0.35">
      <c r="B53" s="158" t="s">
        <v>94</v>
      </c>
      <c r="C53" s="159" t="s">
        <v>363</v>
      </c>
      <c r="D53" s="109">
        <v>538290</v>
      </c>
      <c r="E53" s="109">
        <v>-1455150</v>
      </c>
      <c r="F53" s="109">
        <v>471910</v>
      </c>
      <c r="G53" s="109">
        <v>1720930</v>
      </c>
      <c r="H53" s="109">
        <v>-929470</v>
      </c>
      <c r="I53" s="109">
        <v>-14540</v>
      </c>
      <c r="J53" s="109">
        <v>-1520770</v>
      </c>
      <c r="K53" s="113">
        <v>469390</v>
      </c>
      <c r="L53" s="109">
        <v>1483650</v>
      </c>
      <c r="M53" s="109">
        <v>1199750</v>
      </c>
      <c r="N53" s="102">
        <v>-1293437</v>
      </c>
      <c r="O53" s="97">
        <v>-561178.6</v>
      </c>
      <c r="P53" s="102">
        <v>923780</v>
      </c>
      <c r="Q53" s="102">
        <v>-1504770</v>
      </c>
      <c r="R53" s="102">
        <v>1808370</v>
      </c>
      <c r="S53" s="97">
        <v>-2172277</v>
      </c>
      <c r="T53" s="113">
        <v>1235490</v>
      </c>
      <c r="U53" s="109">
        <v>-863900</v>
      </c>
      <c r="V53" s="109">
        <v>116764</v>
      </c>
      <c r="W53" s="109">
        <v>303000.01</v>
      </c>
      <c r="X53" s="109">
        <v>1554330</v>
      </c>
      <c r="Y53" s="113">
        <v>1501150</v>
      </c>
      <c r="Z53" s="109">
        <v>333700</v>
      </c>
      <c r="AA53" s="113">
        <v>-995916</v>
      </c>
      <c r="AB53" s="109">
        <v>4330211.9101221832</v>
      </c>
      <c r="AC53" s="113">
        <v>2141311.1</v>
      </c>
      <c r="AD53" s="113">
        <v>4533696.84</v>
      </c>
      <c r="AE53" s="148"/>
      <c r="AG53" s="158" t="s">
        <v>94</v>
      </c>
      <c r="AH53" s="159" t="s">
        <v>363</v>
      </c>
      <c r="AI53" s="149">
        <f t="shared" si="16"/>
        <v>1275980</v>
      </c>
      <c r="AJ53" s="149">
        <f t="shared" si="17"/>
        <v>-1995390</v>
      </c>
      <c r="AK53" s="150">
        <f t="shared" si="52"/>
        <v>828784.4</v>
      </c>
      <c r="AL53" s="150">
        <f t="shared" si="35"/>
        <v>-944897</v>
      </c>
      <c r="AM53" s="150">
        <f t="shared" si="19"/>
        <v>791354.01</v>
      </c>
      <c r="AN53" s="151">
        <f t="shared" si="20"/>
        <v>2393264</v>
      </c>
    </row>
    <row r="54" spans="2:40" ht="16.5" customHeight="1" x14ac:dyDescent="0.35">
      <c r="B54" s="158" t="s">
        <v>95</v>
      </c>
      <c r="C54" s="159" t="s">
        <v>302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13">
        <v>0</v>
      </c>
      <c r="L54" s="109">
        <v>0</v>
      </c>
      <c r="M54" s="109">
        <v>0</v>
      </c>
      <c r="N54" s="102">
        <v>0</v>
      </c>
      <c r="O54" s="103">
        <v>0</v>
      </c>
      <c r="P54" s="102">
        <v>0</v>
      </c>
      <c r="Q54" s="102">
        <v>0</v>
      </c>
      <c r="R54" s="102">
        <v>0</v>
      </c>
      <c r="S54" s="103">
        <v>0</v>
      </c>
      <c r="T54" s="113">
        <v>0</v>
      </c>
      <c r="U54" s="109">
        <v>0</v>
      </c>
      <c r="V54" s="109">
        <v>0</v>
      </c>
      <c r="W54" s="109">
        <v>0</v>
      </c>
      <c r="X54" s="109">
        <v>0</v>
      </c>
      <c r="Y54" s="113">
        <v>0</v>
      </c>
      <c r="Z54" s="109">
        <v>0</v>
      </c>
      <c r="AA54" s="113">
        <v>0</v>
      </c>
      <c r="AB54" s="109">
        <v>0</v>
      </c>
      <c r="AC54" s="113">
        <v>0</v>
      </c>
      <c r="AD54" s="113">
        <v>0</v>
      </c>
      <c r="AE54" s="148"/>
      <c r="AG54" s="158" t="s">
        <v>95</v>
      </c>
      <c r="AH54" s="159" t="s">
        <v>302</v>
      </c>
      <c r="AI54" s="149">
        <v>0</v>
      </c>
      <c r="AJ54" s="149">
        <f t="shared" si="17"/>
        <v>0</v>
      </c>
      <c r="AK54" s="150">
        <f t="shared" si="52"/>
        <v>0</v>
      </c>
      <c r="AL54" s="150">
        <f t="shared" si="35"/>
        <v>0</v>
      </c>
      <c r="AM54" s="150">
        <f t="shared" si="19"/>
        <v>0</v>
      </c>
      <c r="AN54" s="151">
        <f t="shared" si="20"/>
        <v>0</v>
      </c>
    </row>
    <row r="55" spans="2:40" ht="16.5" customHeight="1" x14ac:dyDescent="0.35">
      <c r="B55" s="158" t="s">
        <v>96</v>
      </c>
      <c r="C55" s="159" t="s">
        <v>297</v>
      </c>
      <c r="D55" s="109">
        <v>-10224.6</v>
      </c>
      <c r="E55" s="109">
        <v>-6839</v>
      </c>
      <c r="F55" s="109">
        <v>0</v>
      </c>
      <c r="G55" s="109">
        <v>-9000.8999999999905</v>
      </c>
      <c r="H55" s="109">
        <v>-119061.7</v>
      </c>
      <c r="I55" s="109">
        <v>-171918</v>
      </c>
      <c r="J55" s="109">
        <v>-287677</v>
      </c>
      <c r="K55" s="113">
        <v>-13346</v>
      </c>
      <c r="L55" s="109">
        <v>-62833.96</v>
      </c>
      <c r="M55" s="109">
        <v>0</v>
      </c>
      <c r="N55" s="109">
        <v>-680681</v>
      </c>
      <c r="O55" s="113">
        <v>-295910</v>
      </c>
      <c r="P55" s="109">
        <v>-74909.119999999995</v>
      </c>
      <c r="Q55" s="109">
        <v>-106834</v>
      </c>
      <c r="R55" s="109">
        <v>-382302</v>
      </c>
      <c r="S55" s="113">
        <v>-504992</v>
      </c>
      <c r="T55" s="113">
        <v>0</v>
      </c>
      <c r="U55" s="109">
        <v>-115850.9</v>
      </c>
      <c r="V55" s="109">
        <v>-367430</v>
      </c>
      <c r="W55" s="109">
        <v>-1128669.18</v>
      </c>
      <c r="X55" s="109">
        <v>0</v>
      </c>
      <c r="Y55" s="113">
        <v>-175156</v>
      </c>
      <c r="Z55" s="109">
        <v>-378476.22600000002</v>
      </c>
      <c r="AA55" s="113">
        <v>0</v>
      </c>
      <c r="AB55" s="109">
        <v>-199414</v>
      </c>
      <c r="AC55" s="113">
        <v>-230010</v>
      </c>
      <c r="AD55" s="113">
        <v>-57456</v>
      </c>
      <c r="AE55" s="148"/>
      <c r="AG55" s="158" t="s">
        <v>96</v>
      </c>
      <c r="AH55" s="159" t="s">
        <v>297</v>
      </c>
      <c r="AI55" s="149">
        <f t="shared" si="16"/>
        <v>-26064.499999999989</v>
      </c>
      <c r="AJ55" s="149">
        <f t="shared" si="17"/>
        <v>-592002.69999999995</v>
      </c>
      <c r="AK55" s="150">
        <f t="shared" si="52"/>
        <v>-1039424.96</v>
      </c>
      <c r="AL55" s="150">
        <f t="shared" si="35"/>
        <v>-1069037.1200000001</v>
      </c>
      <c r="AM55" s="150">
        <f t="shared" si="19"/>
        <v>-1611950.0800000001</v>
      </c>
      <c r="AN55" s="151">
        <f t="shared" si="20"/>
        <v>-553632.22600000002</v>
      </c>
    </row>
    <row r="56" spans="2:40" ht="16.5" customHeight="1" x14ac:dyDescent="0.35">
      <c r="B56" s="158" t="s">
        <v>97</v>
      </c>
      <c r="C56" s="159" t="s">
        <v>298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13">
        <v>0</v>
      </c>
      <c r="L56" s="109">
        <v>0</v>
      </c>
      <c r="M56" s="109">
        <v>0</v>
      </c>
      <c r="N56" s="109">
        <v>0</v>
      </c>
      <c r="O56" s="113">
        <v>0</v>
      </c>
      <c r="P56" s="109">
        <v>0</v>
      </c>
      <c r="Q56" s="109">
        <v>0</v>
      </c>
      <c r="R56" s="109">
        <v>0</v>
      </c>
      <c r="S56" s="113">
        <v>0</v>
      </c>
      <c r="T56" s="113">
        <v>0</v>
      </c>
      <c r="U56" s="109">
        <v>0</v>
      </c>
      <c r="V56" s="109">
        <v>0</v>
      </c>
      <c r="W56" s="109">
        <v>0</v>
      </c>
      <c r="X56" s="109">
        <v>0</v>
      </c>
      <c r="Y56" s="113">
        <v>0</v>
      </c>
      <c r="Z56" s="109">
        <v>0</v>
      </c>
      <c r="AA56" s="113">
        <v>0</v>
      </c>
      <c r="AB56" s="109">
        <v>0</v>
      </c>
      <c r="AC56" s="113">
        <v>0</v>
      </c>
      <c r="AD56" s="113">
        <v>0</v>
      </c>
      <c r="AE56" s="148"/>
      <c r="AG56" s="158" t="s">
        <v>97</v>
      </c>
      <c r="AH56" s="159" t="s">
        <v>298</v>
      </c>
      <c r="AI56" s="149">
        <f t="shared" si="16"/>
        <v>0</v>
      </c>
      <c r="AJ56" s="149">
        <f t="shared" si="17"/>
        <v>0</v>
      </c>
      <c r="AK56" s="150">
        <f t="shared" si="52"/>
        <v>0</v>
      </c>
      <c r="AL56" s="150">
        <f t="shared" si="35"/>
        <v>0</v>
      </c>
      <c r="AM56" s="150">
        <f t="shared" si="19"/>
        <v>0</v>
      </c>
      <c r="AN56" s="151">
        <f t="shared" si="20"/>
        <v>0</v>
      </c>
    </row>
    <row r="57" spans="2:40" ht="16.5" customHeight="1" x14ac:dyDescent="0.35">
      <c r="B57" s="158" t="s">
        <v>98</v>
      </c>
      <c r="C57" s="159" t="s">
        <v>364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13">
        <v>0</v>
      </c>
      <c r="L57" s="109">
        <v>0</v>
      </c>
      <c r="M57" s="109">
        <v>0</v>
      </c>
      <c r="N57" s="109">
        <v>0</v>
      </c>
      <c r="O57" s="113">
        <v>0</v>
      </c>
      <c r="P57" s="109">
        <v>0</v>
      </c>
      <c r="Q57" s="109">
        <v>0</v>
      </c>
      <c r="R57" s="109">
        <v>0</v>
      </c>
      <c r="S57" s="113">
        <v>0</v>
      </c>
      <c r="T57" s="113">
        <v>0</v>
      </c>
      <c r="U57" s="109">
        <v>0</v>
      </c>
      <c r="V57" s="109">
        <v>0</v>
      </c>
      <c r="W57" s="109">
        <v>0</v>
      </c>
      <c r="X57" s="109">
        <v>0</v>
      </c>
      <c r="Y57" s="113">
        <v>0</v>
      </c>
      <c r="Z57" s="109">
        <v>0</v>
      </c>
      <c r="AA57" s="113">
        <v>0</v>
      </c>
      <c r="AB57" s="109">
        <v>0</v>
      </c>
      <c r="AC57" s="113">
        <v>0</v>
      </c>
      <c r="AD57" s="113">
        <v>0</v>
      </c>
      <c r="AE57" s="148"/>
      <c r="AG57" s="158" t="s">
        <v>98</v>
      </c>
      <c r="AH57" s="159" t="s">
        <v>364</v>
      </c>
      <c r="AI57" s="149">
        <f t="shared" si="16"/>
        <v>0</v>
      </c>
      <c r="AJ57" s="149">
        <f t="shared" si="17"/>
        <v>0</v>
      </c>
      <c r="AK57" s="150">
        <f t="shared" si="52"/>
        <v>0</v>
      </c>
      <c r="AL57" s="150">
        <f t="shared" si="35"/>
        <v>0</v>
      </c>
      <c r="AM57" s="150">
        <f t="shared" si="19"/>
        <v>0</v>
      </c>
      <c r="AN57" s="151">
        <f t="shared" si="20"/>
        <v>0</v>
      </c>
    </row>
    <row r="58" spans="2:40" ht="16.5" customHeight="1" x14ac:dyDescent="0.35">
      <c r="B58" s="158" t="s">
        <v>99</v>
      </c>
      <c r="C58" s="159" t="s">
        <v>365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13">
        <v>0</v>
      </c>
      <c r="L58" s="109">
        <v>0</v>
      </c>
      <c r="M58" s="109">
        <v>0</v>
      </c>
      <c r="N58" s="109">
        <v>0</v>
      </c>
      <c r="O58" s="113">
        <v>0</v>
      </c>
      <c r="P58" s="109">
        <v>0</v>
      </c>
      <c r="Q58" s="109">
        <v>0</v>
      </c>
      <c r="R58" s="109">
        <v>0</v>
      </c>
      <c r="S58" s="113">
        <v>0</v>
      </c>
      <c r="T58" s="113">
        <v>0</v>
      </c>
      <c r="U58" s="109">
        <v>0</v>
      </c>
      <c r="V58" s="109">
        <v>0</v>
      </c>
      <c r="W58" s="109">
        <v>0</v>
      </c>
      <c r="X58" s="109">
        <v>0</v>
      </c>
      <c r="Y58" s="113">
        <v>0</v>
      </c>
      <c r="Z58" s="109">
        <v>0</v>
      </c>
      <c r="AA58" s="113">
        <v>0</v>
      </c>
      <c r="AB58" s="109">
        <v>0</v>
      </c>
      <c r="AC58" s="113">
        <v>0</v>
      </c>
      <c r="AD58" s="113">
        <v>0</v>
      </c>
      <c r="AE58" s="148"/>
      <c r="AG58" s="158" t="s">
        <v>99</v>
      </c>
      <c r="AH58" s="159" t="s">
        <v>365</v>
      </c>
      <c r="AI58" s="149">
        <f t="shared" si="16"/>
        <v>0</v>
      </c>
      <c r="AJ58" s="149">
        <f t="shared" si="17"/>
        <v>0</v>
      </c>
      <c r="AK58" s="150">
        <f t="shared" si="52"/>
        <v>0</v>
      </c>
      <c r="AL58" s="150">
        <f t="shared" si="35"/>
        <v>0</v>
      </c>
      <c r="AM58" s="150">
        <f t="shared" si="19"/>
        <v>0</v>
      </c>
      <c r="AN58" s="151">
        <f t="shared" si="20"/>
        <v>0</v>
      </c>
    </row>
    <row r="59" spans="2:40" ht="16.5" customHeight="1" x14ac:dyDescent="0.35">
      <c r="B59" s="158" t="s">
        <v>100</v>
      </c>
      <c r="C59" s="159" t="s">
        <v>366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13">
        <v>0</v>
      </c>
      <c r="L59" s="109">
        <v>0</v>
      </c>
      <c r="M59" s="109">
        <v>0</v>
      </c>
      <c r="N59" s="109">
        <v>0</v>
      </c>
      <c r="O59" s="113">
        <v>0</v>
      </c>
      <c r="P59" s="109">
        <v>0</v>
      </c>
      <c r="Q59" s="109">
        <v>0</v>
      </c>
      <c r="R59" s="109">
        <v>0</v>
      </c>
      <c r="S59" s="113">
        <v>0</v>
      </c>
      <c r="T59" s="113">
        <v>0</v>
      </c>
      <c r="U59" s="109">
        <v>0</v>
      </c>
      <c r="V59" s="109">
        <v>0</v>
      </c>
      <c r="W59" s="109">
        <v>0</v>
      </c>
      <c r="X59" s="109">
        <v>0</v>
      </c>
      <c r="Y59" s="113">
        <v>0</v>
      </c>
      <c r="Z59" s="109">
        <v>0</v>
      </c>
      <c r="AA59" s="113">
        <v>0</v>
      </c>
      <c r="AB59" s="109">
        <v>0</v>
      </c>
      <c r="AC59" s="113">
        <v>0</v>
      </c>
      <c r="AD59" s="113">
        <v>0</v>
      </c>
      <c r="AE59" s="148"/>
      <c r="AG59" s="158" t="s">
        <v>100</v>
      </c>
      <c r="AH59" s="159" t="s">
        <v>366</v>
      </c>
      <c r="AI59" s="149">
        <f t="shared" si="16"/>
        <v>0</v>
      </c>
      <c r="AJ59" s="149">
        <f t="shared" si="17"/>
        <v>0</v>
      </c>
      <c r="AK59" s="150">
        <f t="shared" si="52"/>
        <v>0</v>
      </c>
      <c r="AL59" s="150">
        <f t="shared" si="35"/>
        <v>0</v>
      </c>
      <c r="AM59" s="150">
        <f t="shared" si="19"/>
        <v>0</v>
      </c>
      <c r="AN59" s="151">
        <f t="shared" si="20"/>
        <v>0</v>
      </c>
    </row>
    <row r="60" spans="2:40" ht="16.5" customHeight="1" x14ac:dyDescent="0.35">
      <c r="B60" s="156" t="s">
        <v>101</v>
      </c>
      <c r="C60" s="157" t="s">
        <v>220</v>
      </c>
      <c r="D60" s="137">
        <f>SUM(D61:D68)</f>
        <v>0</v>
      </c>
      <c r="E60" s="137">
        <f t="shared" ref="E60:G60" si="53">SUM(E61:E68)</f>
        <v>0</v>
      </c>
      <c r="F60" s="137">
        <f t="shared" si="53"/>
        <v>0</v>
      </c>
      <c r="G60" s="137">
        <f t="shared" si="53"/>
        <v>0</v>
      </c>
      <c r="H60" s="137">
        <f t="shared" ref="H60" si="54">SUM(H61:H68)</f>
        <v>0</v>
      </c>
      <c r="I60" s="137">
        <f t="shared" ref="I60" si="55">SUM(I61:I68)</f>
        <v>0</v>
      </c>
      <c r="J60" s="137">
        <f t="shared" ref="J60:M60" si="56">SUM(J61:J68)</f>
        <v>0</v>
      </c>
      <c r="K60" s="89">
        <f t="shared" si="56"/>
        <v>0</v>
      </c>
      <c r="L60" s="137">
        <f t="shared" si="56"/>
        <v>0</v>
      </c>
      <c r="M60" s="137">
        <f t="shared" si="56"/>
        <v>0</v>
      </c>
      <c r="N60" s="137">
        <f t="shared" ref="N60:Q60" si="57">SUM(N61:N68)</f>
        <v>0</v>
      </c>
      <c r="O60" s="89">
        <f t="shared" si="57"/>
        <v>0</v>
      </c>
      <c r="P60" s="137">
        <f t="shared" si="57"/>
        <v>0</v>
      </c>
      <c r="Q60" s="137">
        <f t="shared" si="57"/>
        <v>0</v>
      </c>
      <c r="R60" s="137">
        <f t="shared" ref="R60:S60" si="58">SUM(R61:R68)</f>
        <v>0</v>
      </c>
      <c r="S60" s="89">
        <f t="shared" si="58"/>
        <v>0</v>
      </c>
      <c r="T60" s="89">
        <f t="shared" ref="T60:V60" si="59">SUM(T61:T68)</f>
        <v>0</v>
      </c>
      <c r="U60" s="137">
        <f t="shared" si="59"/>
        <v>0</v>
      </c>
      <c r="V60" s="137">
        <f t="shared" si="59"/>
        <v>0</v>
      </c>
      <c r="W60" s="137">
        <f t="shared" ref="W60:AD60" si="60">SUM(W61:W68)</f>
        <v>0</v>
      </c>
      <c r="X60" s="137">
        <f t="shared" si="60"/>
        <v>0</v>
      </c>
      <c r="Y60" s="89">
        <f t="shared" si="60"/>
        <v>0</v>
      </c>
      <c r="Z60" s="89">
        <f t="shared" si="60"/>
        <v>0</v>
      </c>
      <c r="AA60" s="89">
        <f t="shared" si="60"/>
        <v>0</v>
      </c>
      <c r="AB60" s="89">
        <f t="shared" si="60"/>
        <v>0</v>
      </c>
      <c r="AC60" s="89">
        <f t="shared" si="60"/>
        <v>0</v>
      </c>
      <c r="AD60" s="89">
        <f t="shared" si="60"/>
        <v>0</v>
      </c>
      <c r="AE60" s="138"/>
      <c r="AG60" s="156" t="s">
        <v>101</v>
      </c>
      <c r="AH60" s="157" t="s">
        <v>220</v>
      </c>
      <c r="AI60" s="149">
        <f t="shared" si="16"/>
        <v>0</v>
      </c>
      <c r="AJ60" s="149">
        <f t="shared" si="17"/>
        <v>0</v>
      </c>
      <c r="AK60" s="150">
        <f t="shared" si="52"/>
        <v>0</v>
      </c>
      <c r="AL60" s="150">
        <f t="shared" si="35"/>
        <v>0</v>
      </c>
      <c r="AM60" s="150">
        <f t="shared" si="19"/>
        <v>0</v>
      </c>
      <c r="AN60" s="151">
        <f t="shared" si="20"/>
        <v>0</v>
      </c>
    </row>
    <row r="61" spans="2:40" ht="16.5" customHeight="1" x14ac:dyDescent="0.35">
      <c r="B61" s="160">
        <v>3221</v>
      </c>
      <c r="C61" s="159" t="s">
        <v>358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13">
        <v>0</v>
      </c>
      <c r="L61" s="109">
        <v>0</v>
      </c>
      <c r="M61" s="109">
        <v>0</v>
      </c>
      <c r="N61" s="109">
        <v>0</v>
      </c>
      <c r="O61" s="113">
        <v>0</v>
      </c>
      <c r="P61" s="109">
        <v>0</v>
      </c>
      <c r="Q61" s="109">
        <v>0</v>
      </c>
      <c r="R61" s="109">
        <v>0</v>
      </c>
      <c r="S61" s="113">
        <v>0</v>
      </c>
      <c r="T61" s="113">
        <v>0</v>
      </c>
      <c r="U61" s="109">
        <v>0</v>
      </c>
      <c r="V61" s="109">
        <v>0</v>
      </c>
      <c r="W61" s="109">
        <v>0</v>
      </c>
      <c r="X61" s="109">
        <v>0</v>
      </c>
      <c r="Y61" s="113">
        <v>0</v>
      </c>
      <c r="Z61" s="109">
        <v>0</v>
      </c>
      <c r="AA61" s="113">
        <v>0</v>
      </c>
      <c r="AB61" s="109">
        <v>0</v>
      </c>
      <c r="AC61" s="113">
        <v>0</v>
      </c>
      <c r="AD61" s="113">
        <v>0</v>
      </c>
      <c r="AE61" s="148"/>
      <c r="AG61" s="160">
        <v>3221</v>
      </c>
      <c r="AH61" s="159" t="s">
        <v>358</v>
      </c>
      <c r="AI61" s="149">
        <f t="shared" si="16"/>
        <v>0</v>
      </c>
      <c r="AJ61" s="149">
        <f t="shared" si="17"/>
        <v>0</v>
      </c>
      <c r="AK61" s="150">
        <f t="shared" si="52"/>
        <v>0</v>
      </c>
      <c r="AL61" s="150">
        <f t="shared" si="35"/>
        <v>0</v>
      </c>
      <c r="AM61" s="150">
        <f t="shared" si="19"/>
        <v>0</v>
      </c>
      <c r="AN61" s="151">
        <f t="shared" si="20"/>
        <v>0</v>
      </c>
    </row>
    <row r="62" spans="2:40" ht="16.5" customHeight="1" x14ac:dyDescent="0.35">
      <c r="B62" s="158" t="s">
        <v>102</v>
      </c>
      <c r="C62" s="159" t="s">
        <v>363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13">
        <v>0</v>
      </c>
      <c r="L62" s="109">
        <v>0</v>
      </c>
      <c r="M62" s="109">
        <v>0</v>
      </c>
      <c r="N62" s="109">
        <v>0</v>
      </c>
      <c r="O62" s="113">
        <v>0</v>
      </c>
      <c r="P62" s="109">
        <v>0</v>
      </c>
      <c r="Q62" s="109">
        <v>0</v>
      </c>
      <c r="R62" s="109">
        <v>0</v>
      </c>
      <c r="S62" s="113">
        <v>0</v>
      </c>
      <c r="T62" s="113">
        <v>0</v>
      </c>
      <c r="U62" s="109">
        <v>0</v>
      </c>
      <c r="V62" s="109">
        <v>0</v>
      </c>
      <c r="W62" s="109">
        <v>0</v>
      </c>
      <c r="X62" s="109">
        <v>0</v>
      </c>
      <c r="Y62" s="113">
        <v>0</v>
      </c>
      <c r="Z62" s="109">
        <v>0</v>
      </c>
      <c r="AA62" s="113">
        <v>0</v>
      </c>
      <c r="AB62" s="109">
        <v>0</v>
      </c>
      <c r="AC62" s="113">
        <v>0</v>
      </c>
      <c r="AD62" s="113">
        <v>0</v>
      </c>
      <c r="AE62" s="148"/>
      <c r="AG62" s="158" t="s">
        <v>102</v>
      </c>
      <c r="AH62" s="159" t="s">
        <v>363</v>
      </c>
      <c r="AI62" s="149">
        <f t="shared" si="16"/>
        <v>0</v>
      </c>
      <c r="AJ62" s="149">
        <f t="shared" si="17"/>
        <v>0</v>
      </c>
      <c r="AK62" s="150">
        <f t="shared" si="52"/>
        <v>0</v>
      </c>
      <c r="AL62" s="150">
        <f t="shared" si="35"/>
        <v>0</v>
      </c>
      <c r="AM62" s="150">
        <f t="shared" si="19"/>
        <v>0</v>
      </c>
      <c r="AN62" s="151">
        <f t="shared" si="20"/>
        <v>0</v>
      </c>
    </row>
    <row r="63" spans="2:40" ht="16.5" customHeight="1" x14ac:dyDescent="0.35">
      <c r="B63" s="158" t="s">
        <v>103</v>
      </c>
      <c r="C63" s="159" t="s">
        <v>367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13">
        <v>0</v>
      </c>
      <c r="L63" s="109">
        <v>0</v>
      </c>
      <c r="M63" s="109">
        <v>0</v>
      </c>
      <c r="N63" s="109">
        <v>0</v>
      </c>
      <c r="O63" s="113">
        <v>0</v>
      </c>
      <c r="P63" s="109">
        <v>0</v>
      </c>
      <c r="Q63" s="109">
        <v>0</v>
      </c>
      <c r="R63" s="109">
        <v>0</v>
      </c>
      <c r="S63" s="113">
        <v>0</v>
      </c>
      <c r="T63" s="113">
        <v>0</v>
      </c>
      <c r="U63" s="109">
        <v>0</v>
      </c>
      <c r="V63" s="109">
        <v>0</v>
      </c>
      <c r="W63" s="109">
        <v>0</v>
      </c>
      <c r="X63" s="109">
        <v>0</v>
      </c>
      <c r="Y63" s="113">
        <v>0</v>
      </c>
      <c r="Z63" s="109">
        <v>0</v>
      </c>
      <c r="AA63" s="113">
        <v>0</v>
      </c>
      <c r="AB63" s="109">
        <v>0</v>
      </c>
      <c r="AC63" s="113">
        <v>0</v>
      </c>
      <c r="AD63" s="113">
        <v>0</v>
      </c>
      <c r="AE63" s="148"/>
      <c r="AG63" s="158" t="s">
        <v>103</v>
      </c>
      <c r="AH63" s="159" t="s">
        <v>367</v>
      </c>
      <c r="AI63" s="149">
        <f t="shared" si="16"/>
        <v>0</v>
      </c>
      <c r="AJ63" s="149">
        <f t="shared" si="17"/>
        <v>0</v>
      </c>
      <c r="AK63" s="150">
        <f t="shared" si="52"/>
        <v>0</v>
      </c>
      <c r="AL63" s="150">
        <f t="shared" si="35"/>
        <v>0</v>
      </c>
      <c r="AM63" s="150">
        <f t="shared" si="19"/>
        <v>0</v>
      </c>
      <c r="AN63" s="151">
        <f t="shared" si="20"/>
        <v>0</v>
      </c>
    </row>
    <row r="64" spans="2:40" ht="16.5" customHeight="1" x14ac:dyDescent="0.35">
      <c r="B64" s="158" t="s">
        <v>104</v>
      </c>
      <c r="C64" s="159" t="s">
        <v>297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13">
        <v>0</v>
      </c>
      <c r="L64" s="109">
        <v>0</v>
      </c>
      <c r="M64" s="109">
        <v>0</v>
      </c>
      <c r="N64" s="109">
        <v>0</v>
      </c>
      <c r="O64" s="113">
        <v>0</v>
      </c>
      <c r="P64" s="109">
        <v>0</v>
      </c>
      <c r="Q64" s="109">
        <v>0</v>
      </c>
      <c r="R64" s="109">
        <v>0</v>
      </c>
      <c r="S64" s="113">
        <v>0</v>
      </c>
      <c r="T64" s="113">
        <v>0</v>
      </c>
      <c r="U64" s="109">
        <v>0</v>
      </c>
      <c r="V64" s="109">
        <v>0</v>
      </c>
      <c r="W64" s="109">
        <v>0</v>
      </c>
      <c r="X64" s="109">
        <v>0</v>
      </c>
      <c r="Y64" s="113">
        <v>0</v>
      </c>
      <c r="Z64" s="109">
        <v>0</v>
      </c>
      <c r="AA64" s="113">
        <v>0</v>
      </c>
      <c r="AB64" s="109">
        <v>0</v>
      </c>
      <c r="AC64" s="113">
        <v>0</v>
      </c>
      <c r="AD64" s="113">
        <v>0</v>
      </c>
      <c r="AE64" s="148"/>
      <c r="AG64" s="158" t="s">
        <v>104</v>
      </c>
      <c r="AH64" s="159" t="s">
        <v>297</v>
      </c>
      <c r="AI64" s="149">
        <f t="shared" si="16"/>
        <v>0</v>
      </c>
      <c r="AJ64" s="149">
        <f t="shared" si="17"/>
        <v>0</v>
      </c>
      <c r="AK64" s="150">
        <f t="shared" si="52"/>
        <v>0</v>
      </c>
      <c r="AL64" s="150">
        <f t="shared" si="35"/>
        <v>0</v>
      </c>
      <c r="AM64" s="150">
        <f t="shared" si="19"/>
        <v>0</v>
      </c>
      <c r="AN64" s="151">
        <f t="shared" si="20"/>
        <v>0</v>
      </c>
    </row>
    <row r="65" spans="2:40" ht="16.5" customHeight="1" x14ac:dyDescent="0.35">
      <c r="B65" s="158" t="s">
        <v>105</v>
      </c>
      <c r="C65" s="159" t="s">
        <v>298</v>
      </c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13">
        <v>0</v>
      </c>
      <c r="L65" s="109">
        <v>0</v>
      </c>
      <c r="M65" s="109">
        <v>0</v>
      </c>
      <c r="N65" s="109">
        <v>0</v>
      </c>
      <c r="O65" s="113">
        <v>0</v>
      </c>
      <c r="P65" s="109">
        <v>0</v>
      </c>
      <c r="Q65" s="109">
        <v>0</v>
      </c>
      <c r="R65" s="109">
        <v>0</v>
      </c>
      <c r="S65" s="113">
        <v>0</v>
      </c>
      <c r="T65" s="113">
        <v>0</v>
      </c>
      <c r="U65" s="109">
        <v>0</v>
      </c>
      <c r="V65" s="109">
        <v>0</v>
      </c>
      <c r="W65" s="109">
        <v>0</v>
      </c>
      <c r="X65" s="109">
        <v>0</v>
      </c>
      <c r="Y65" s="113">
        <v>0</v>
      </c>
      <c r="Z65" s="109">
        <v>0</v>
      </c>
      <c r="AA65" s="113">
        <v>0</v>
      </c>
      <c r="AB65" s="109">
        <v>0</v>
      </c>
      <c r="AC65" s="113">
        <v>0</v>
      </c>
      <c r="AD65" s="113">
        <v>0</v>
      </c>
      <c r="AE65" s="148"/>
      <c r="AG65" s="158" t="s">
        <v>105</v>
      </c>
      <c r="AH65" s="159" t="s">
        <v>298</v>
      </c>
      <c r="AI65" s="149">
        <f t="shared" si="16"/>
        <v>0</v>
      </c>
      <c r="AJ65" s="149">
        <f t="shared" si="17"/>
        <v>0</v>
      </c>
      <c r="AK65" s="150">
        <f t="shared" si="52"/>
        <v>0</v>
      </c>
      <c r="AL65" s="150">
        <f t="shared" si="35"/>
        <v>0</v>
      </c>
      <c r="AM65" s="150">
        <f t="shared" si="19"/>
        <v>0</v>
      </c>
      <c r="AN65" s="151">
        <f t="shared" si="20"/>
        <v>0</v>
      </c>
    </row>
    <row r="66" spans="2:40" ht="16.5" customHeight="1" x14ac:dyDescent="0.35">
      <c r="B66" s="158" t="s">
        <v>106</v>
      </c>
      <c r="C66" s="159" t="s">
        <v>368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13">
        <v>0</v>
      </c>
      <c r="L66" s="109">
        <v>0</v>
      </c>
      <c r="M66" s="109">
        <v>0</v>
      </c>
      <c r="N66" s="109">
        <v>0</v>
      </c>
      <c r="O66" s="113">
        <v>0</v>
      </c>
      <c r="P66" s="109">
        <v>0</v>
      </c>
      <c r="Q66" s="109">
        <v>0</v>
      </c>
      <c r="R66" s="109">
        <v>0</v>
      </c>
      <c r="S66" s="113">
        <v>0</v>
      </c>
      <c r="T66" s="113">
        <v>0</v>
      </c>
      <c r="U66" s="109">
        <v>0</v>
      </c>
      <c r="V66" s="109">
        <v>0</v>
      </c>
      <c r="W66" s="109">
        <v>0</v>
      </c>
      <c r="X66" s="109">
        <v>0</v>
      </c>
      <c r="Y66" s="113">
        <v>0</v>
      </c>
      <c r="Z66" s="109">
        <v>0</v>
      </c>
      <c r="AA66" s="113">
        <v>0</v>
      </c>
      <c r="AB66" s="109">
        <v>0</v>
      </c>
      <c r="AC66" s="113">
        <v>0</v>
      </c>
      <c r="AD66" s="113">
        <v>0</v>
      </c>
      <c r="AE66" s="148"/>
      <c r="AG66" s="158" t="s">
        <v>106</v>
      </c>
      <c r="AH66" s="159" t="s">
        <v>368</v>
      </c>
      <c r="AI66" s="149">
        <f t="shared" si="16"/>
        <v>0</v>
      </c>
      <c r="AJ66" s="149">
        <f t="shared" si="17"/>
        <v>0</v>
      </c>
      <c r="AK66" s="150">
        <f t="shared" si="52"/>
        <v>0</v>
      </c>
      <c r="AL66" s="150">
        <f t="shared" si="35"/>
        <v>0</v>
      </c>
      <c r="AM66" s="150">
        <f t="shared" si="19"/>
        <v>0</v>
      </c>
      <c r="AN66" s="151">
        <f t="shared" si="20"/>
        <v>0</v>
      </c>
    </row>
    <row r="67" spans="2:40" ht="16.5" customHeight="1" x14ac:dyDescent="0.35">
      <c r="B67" s="158" t="s">
        <v>107</v>
      </c>
      <c r="C67" s="159" t="s">
        <v>369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13">
        <v>0</v>
      </c>
      <c r="L67" s="109">
        <v>0</v>
      </c>
      <c r="M67" s="109">
        <v>0</v>
      </c>
      <c r="N67" s="109">
        <v>0</v>
      </c>
      <c r="O67" s="113">
        <v>0</v>
      </c>
      <c r="P67" s="109">
        <v>0</v>
      </c>
      <c r="Q67" s="109">
        <v>0</v>
      </c>
      <c r="R67" s="109">
        <v>0</v>
      </c>
      <c r="S67" s="113">
        <v>0</v>
      </c>
      <c r="T67" s="113">
        <v>0</v>
      </c>
      <c r="U67" s="109">
        <v>0</v>
      </c>
      <c r="V67" s="109">
        <v>0</v>
      </c>
      <c r="W67" s="109">
        <v>0</v>
      </c>
      <c r="X67" s="109">
        <v>0</v>
      </c>
      <c r="Y67" s="113">
        <v>0</v>
      </c>
      <c r="Z67" s="109">
        <v>0</v>
      </c>
      <c r="AA67" s="113">
        <v>0</v>
      </c>
      <c r="AB67" s="109">
        <v>0</v>
      </c>
      <c r="AC67" s="113">
        <v>0</v>
      </c>
      <c r="AD67" s="113">
        <v>0</v>
      </c>
      <c r="AE67" s="148"/>
      <c r="AG67" s="158" t="s">
        <v>107</v>
      </c>
      <c r="AH67" s="159" t="s">
        <v>369</v>
      </c>
      <c r="AI67" s="149">
        <f t="shared" si="16"/>
        <v>0</v>
      </c>
      <c r="AJ67" s="149">
        <f t="shared" si="17"/>
        <v>0</v>
      </c>
      <c r="AK67" s="150">
        <f t="shared" si="52"/>
        <v>0</v>
      </c>
      <c r="AL67" s="150">
        <f t="shared" si="35"/>
        <v>0</v>
      </c>
      <c r="AM67" s="150">
        <f t="shared" si="19"/>
        <v>0</v>
      </c>
      <c r="AN67" s="151">
        <f t="shared" si="20"/>
        <v>0</v>
      </c>
    </row>
    <row r="68" spans="2:40" ht="16.5" customHeight="1" x14ac:dyDescent="0.35">
      <c r="B68" s="158" t="s">
        <v>108</v>
      </c>
      <c r="C68" s="159" t="s">
        <v>366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13">
        <v>0</v>
      </c>
      <c r="L68" s="109">
        <v>0</v>
      </c>
      <c r="M68" s="109">
        <v>0</v>
      </c>
      <c r="N68" s="109">
        <v>0</v>
      </c>
      <c r="O68" s="113">
        <v>0</v>
      </c>
      <c r="P68" s="109">
        <v>0</v>
      </c>
      <c r="Q68" s="109">
        <v>0</v>
      </c>
      <c r="R68" s="109">
        <v>0</v>
      </c>
      <c r="S68" s="113">
        <v>0</v>
      </c>
      <c r="T68" s="113">
        <v>0</v>
      </c>
      <c r="U68" s="109">
        <v>0</v>
      </c>
      <c r="V68" s="109">
        <v>0</v>
      </c>
      <c r="W68" s="109">
        <v>0</v>
      </c>
      <c r="X68" s="109">
        <v>0</v>
      </c>
      <c r="Y68" s="113">
        <v>0</v>
      </c>
      <c r="Z68" s="109">
        <v>0</v>
      </c>
      <c r="AA68" s="113">
        <v>0</v>
      </c>
      <c r="AB68" s="109">
        <v>0</v>
      </c>
      <c r="AC68" s="113">
        <v>0</v>
      </c>
      <c r="AD68" s="113">
        <v>0</v>
      </c>
      <c r="AE68" s="148"/>
      <c r="AG68" s="158" t="s">
        <v>108</v>
      </c>
      <c r="AH68" s="159" t="s">
        <v>366</v>
      </c>
      <c r="AI68" s="149">
        <f t="shared" si="16"/>
        <v>0</v>
      </c>
      <c r="AJ68" s="149">
        <f t="shared" si="17"/>
        <v>0</v>
      </c>
      <c r="AK68" s="150">
        <f t="shared" si="52"/>
        <v>0</v>
      </c>
      <c r="AL68" s="150">
        <f t="shared" si="35"/>
        <v>0</v>
      </c>
      <c r="AM68" s="150">
        <f t="shared" si="19"/>
        <v>0</v>
      </c>
      <c r="AN68" s="151">
        <f t="shared" si="20"/>
        <v>0</v>
      </c>
    </row>
    <row r="69" spans="2:40" ht="16.5" customHeight="1" x14ac:dyDescent="0.35">
      <c r="B69" s="152" t="s">
        <v>109</v>
      </c>
      <c r="C69" s="146" t="s">
        <v>299</v>
      </c>
      <c r="D69" s="137">
        <f>SUM(D70:D77)</f>
        <v>141399.92488000006</v>
      </c>
      <c r="E69" s="137">
        <f t="shared" ref="E69:K69" si="61">SUM(E70:E77)</f>
        <v>1411323.1412799999</v>
      </c>
      <c r="F69" s="137">
        <f t="shared" si="61"/>
        <v>1794166</v>
      </c>
      <c r="G69" s="137">
        <f t="shared" si="61"/>
        <v>5170073.2970399996</v>
      </c>
      <c r="H69" s="137">
        <f t="shared" si="61"/>
        <v>368341.15294200019</v>
      </c>
      <c r="I69" s="137">
        <f t="shared" si="61"/>
        <v>1639931.2</v>
      </c>
      <c r="J69" s="137">
        <f>SUM(J70:J77)</f>
        <v>509199.22928999993</v>
      </c>
      <c r="K69" s="89">
        <f t="shared" si="61"/>
        <v>1185371.8</v>
      </c>
      <c r="L69" s="137">
        <f t="shared" ref="L69:M69" si="62">SUM(L70:L77)</f>
        <v>1032119.3013399999</v>
      </c>
      <c r="M69" s="137">
        <f t="shared" si="62"/>
        <v>332929.12442999997</v>
      </c>
      <c r="N69" s="137">
        <f>SUM(N70:N77)</f>
        <v>1457545.2625249997</v>
      </c>
      <c r="O69" s="89">
        <f t="shared" ref="O69:Q69" si="63">SUM(O70:O77)</f>
        <v>1439760.8399999999</v>
      </c>
      <c r="P69" s="137">
        <f t="shared" si="63"/>
        <v>1167747.25755</v>
      </c>
      <c r="Q69" s="137">
        <f t="shared" si="63"/>
        <v>-471275.90433000028</v>
      </c>
      <c r="R69" s="137">
        <f>SUM(R70:R77)</f>
        <v>3764919.1022400004</v>
      </c>
      <c r="S69" s="89">
        <f t="shared" ref="S69:U69" si="64">SUM(S70:S77)</f>
        <v>2067226.9500000002</v>
      </c>
      <c r="T69" s="89">
        <f t="shared" si="64"/>
        <v>2416.5100000000093</v>
      </c>
      <c r="U69" s="137">
        <f t="shared" si="64"/>
        <v>-669661.33782000002</v>
      </c>
      <c r="V69" s="137">
        <f t="shared" ref="V69" si="65">SUM(V70:V77)</f>
        <v>229896.93542400002</v>
      </c>
      <c r="W69" s="137">
        <f t="shared" ref="W69:AD69" si="66">SUM(W70:W77)</f>
        <v>682933.16760300007</v>
      </c>
      <c r="X69" s="137">
        <f t="shared" si="66"/>
        <v>77198.827594499919</v>
      </c>
      <c r="Y69" s="89">
        <f t="shared" si="66"/>
        <v>826639.22910100012</v>
      </c>
      <c r="Z69" s="137">
        <f t="shared" si="66"/>
        <v>-361318</v>
      </c>
      <c r="AA69" s="89">
        <f t="shared" si="66"/>
        <v>725511</v>
      </c>
      <c r="AB69" s="89">
        <f t="shared" si="66"/>
        <v>863611.2</v>
      </c>
      <c r="AC69" s="89">
        <f t="shared" si="66"/>
        <v>727818.20000000019</v>
      </c>
      <c r="AD69" s="89">
        <f t="shared" si="66"/>
        <v>4880607.2</v>
      </c>
      <c r="AE69" s="138"/>
      <c r="AG69" s="152" t="s">
        <v>109</v>
      </c>
      <c r="AH69" s="146" t="s">
        <v>299</v>
      </c>
      <c r="AI69" s="139">
        <f t="shared" ref="AI69:AI94" si="67">D69+E69+F69+G69</f>
        <v>8516962.3631999996</v>
      </c>
      <c r="AJ69" s="139">
        <f t="shared" ref="AJ69:AJ94" si="68">H69+I69+J69+K69</f>
        <v>3702843.3822320001</v>
      </c>
      <c r="AK69" s="140">
        <f t="shared" si="52"/>
        <v>4262354.5282949992</v>
      </c>
      <c r="AL69" s="140">
        <f t="shared" si="35"/>
        <v>6528617.40546</v>
      </c>
      <c r="AM69" s="140">
        <f t="shared" ref="AM69:AM94" si="69">T69+U69+V69+W69</f>
        <v>245585.27520700009</v>
      </c>
      <c r="AN69" s="144">
        <f t="shared" ref="AN69:AN94" si="70">X69+Y69+Z69+AA69</f>
        <v>1268031.0566954999</v>
      </c>
    </row>
    <row r="70" spans="2:40" ht="16.5" customHeight="1" x14ac:dyDescent="0.35">
      <c r="B70" s="153">
        <v>3301</v>
      </c>
      <c r="C70" s="147" t="s">
        <v>370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13">
        <v>0</v>
      </c>
      <c r="L70" s="109">
        <v>0</v>
      </c>
      <c r="M70" s="109">
        <v>0</v>
      </c>
      <c r="N70" s="109">
        <v>0</v>
      </c>
      <c r="O70" s="113">
        <v>0</v>
      </c>
      <c r="P70" s="109">
        <v>0</v>
      </c>
      <c r="Q70" s="109">
        <v>0</v>
      </c>
      <c r="R70" s="109">
        <v>0</v>
      </c>
      <c r="S70" s="113">
        <v>0</v>
      </c>
      <c r="T70" s="113">
        <v>0</v>
      </c>
      <c r="U70" s="109">
        <v>0</v>
      </c>
      <c r="V70" s="109">
        <v>0</v>
      </c>
      <c r="W70" s="109">
        <v>0</v>
      </c>
      <c r="X70" s="109">
        <v>0</v>
      </c>
      <c r="Y70" s="113">
        <v>0</v>
      </c>
      <c r="Z70" s="109">
        <v>0</v>
      </c>
      <c r="AA70" s="113">
        <v>0</v>
      </c>
      <c r="AB70" s="109">
        <v>0</v>
      </c>
      <c r="AC70" s="113">
        <v>0</v>
      </c>
      <c r="AD70" s="113">
        <v>0</v>
      </c>
      <c r="AE70" s="148"/>
      <c r="AG70" s="153">
        <v>3301</v>
      </c>
      <c r="AH70" s="147" t="s">
        <v>370</v>
      </c>
      <c r="AI70" s="149">
        <f t="shared" si="67"/>
        <v>0</v>
      </c>
      <c r="AJ70" s="149">
        <f t="shared" si="68"/>
        <v>0</v>
      </c>
      <c r="AK70" s="150">
        <f t="shared" si="52"/>
        <v>0</v>
      </c>
      <c r="AL70" s="150">
        <f t="shared" si="35"/>
        <v>0</v>
      </c>
      <c r="AM70" s="150">
        <f t="shared" si="69"/>
        <v>0</v>
      </c>
      <c r="AN70" s="151">
        <f t="shared" si="70"/>
        <v>0</v>
      </c>
    </row>
    <row r="71" spans="2:40" ht="16.5" customHeight="1" x14ac:dyDescent="0.35">
      <c r="B71" s="145" t="s">
        <v>110</v>
      </c>
      <c r="C71" s="147" t="s">
        <v>371</v>
      </c>
      <c r="D71" s="109">
        <f t="shared" ref="D71:D77" si="71">D79+D88</f>
        <v>0</v>
      </c>
      <c r="E71" s="109">
        <f t="shared" ref="E71:AA71" si="72">E79+E88</f>
        <v>0</v>
      </c>
      <c r="F71" s="109">
        <f t="shared" si="72"/>
        <v>0</v>
      </c>
      <c r="G71" s="109">
        <f t="shared" si="72"/>
        <v>0</v>
      </c>
      <c r="H71" s="109">
        <f t="shared" si="72"/>
        <v>0</v>
      </c>
      <c r="I71" s="109">
        <f t="shared" si="72"/>
        <v>0</v>
      </c>
      <c r="J71" s="109">
        <f t="shared" si="72"/>
        <v>0</v>
      </c>
      <c r="K71" s="109">
        <f t="shared" si="72"/>
        <v>0</v>
      </c>
      <c r="L71" s="109">
        <f t="shared" si="72"/>
        <v>0</v>
      </c>
      <c r="M71" s="109">
        <f t="shared" si="72"/>
        <v>0</v>
      </c>
      <c r="N71" s="109">
        <f t="shared" si="72"/>
        <v>0</v>
      </c>
      <c r="O71" s="109">
        <f t="shared" si="72"/>
        <v>0</v>
      </c>
      <c r="P71" s="109">
        <f t="shared" si="72"/>
        <v>0</v>
      </c>
      <c r="Q71" s="109">
        <f t="shared" si="72"/>
        <v>0</v>
      </c>
      <c r="R71" s="109">
        <f t="shared" si="72"/>
        <v>0</v>
      </c>
      <c r="S71" s="109">
        <f t="shared" si="72"/>
        <v>0</v>
      </c>
      <c r="T71" s="109">
        <f t="shared" si="72"/>
        <v>0</v>
      </c>
      <c r="U71" s="109">
        <f t="shared" si="72"/>
        <v>0</v>
      </c>
      <c r="V71" s="109">
        <f t="shared" si="72"/>
        <v>0</v>
      </c>
      <c r="W71" s="109">
        <f t="shared" si="72"/>
        <v>0</v>
      </c>
      <c r="X71" s="109">
        <f t="shared" si="72"/>
        <v>0</v>
      </c>
      <c r="Y71" s="109">
        <f t="shared" si="72"/>
        <v>0</v>
      </c>
      <c r="Z71" s="109">
        <f t="shared" si="72"/>
        <v>0</v>
      </c>
      <c r="AA71" s="109">
        <f t="shared" si="72"/>
        <v>0</v>
      </c>
      <c r="AB71" s="109">
        <f t="shared" ref="AB71:AD77" si="73">AB79+AB88</f>
        <v>0</v>
      </c>
      <c r="AC71" s="113">
        <f t="shared" si="73"/>
        <v>0</v>
      </c>
      <c r="AD71" s="113">
        <v>0</v>
      </c>
      <c r="AE71" s="148"/>
      <c r="AG71" s="145" t="s">
        <v>110</v>
      </c>
      <c r="AH71" s="147" t="s">
        <v>371</v>
      </c>
      <c r="AI71" s="149">
        <f t="shared" si="67"/>
        <v>0</v>
      </c>
      <c r="AJ71" s="149">
        <f t="shared" si="68"/>
        <v>0</v>
      </c>
      <c r="AK71" s="150">
        <f t="shared" si="52"/>
        <v>0</v>
      </c>
      <c r="AL71" s="150">
        <f t="shared" si="35"/>
        <v>0</v>
      </c>
      <c r="AM71" s="150">
        <f t="shared" si="69"/>
        <v>0</v>
      </c>
      <c r="AN71" s="151">
        <f t="shared" si="70"/>
        <v>0</v>
      </c>
    </row>
    <row r="72" spans="2:40" ht="16.5" customHeight="1" x14ac:dyDescent="0.35">
      <c r="B72" s="145" t="s">
        <v>111</v>
      </c>
      <c r="C72" s="147" t="s">
        <v>300</v>
      </c>
      <c r="D72" s="109">
        <f t="shared" si="71"/>
        <v>-18755</v>
      </c>
      <c r="E72" s="109">
        <f t="shared" ref="E72:AA72" si="74">E80+E89</f>
        <v>-84245</v>
      </c>
      <c r="F72" s="109">
        <f t="shared" si="74"/>
        <v>1014620</v>
      </c>
      <c r="G72" s="109">
        <f t="shared" si="74"/>
        <v>3915777</v>
      </c>
      <c r="H72" s="109">
        <f t="shared" si="74"/>
        <v>-1136000</v>
      </c>
      <c r="I72" s="109">
        <f t="shared" si="74"/>
        <v>654083</v>
      </c>
      <c r="J72" s="109">
        <f t="shared" si="74"/>
        <v>-194676</v>
      </c>
      <c r="K72" s="109">
        <f t="shared" si="74"/>
        <v>1975709.3</v>
      </c>
      <c r="L72" s="109">
        <f t="shared" si="74"/>
        <v>1218159</v>
      </c>
      <c r="M72" s="109">
        <f t="shared" si="74"/>
        <v>230968</v>
      </c>
      <c r="N72" s="109">
        <f t="shared" si="74"/>
        <v>-785302</v>
      </c>
      <c r="O72" s="109">
        <f t="shared" si="74"/>
        <v>-261666.60000000009</v>
      </c>
      <c r="P72" s="109">
        <f t="shared" si="74"/>
        <v>39116</v>
      </c>
      <c r="Q72" s="109">
        <f t="shared" si="74"/>
        <v>-420690</v>
      </c>
      <c r="R72" s="109">
        <f t="shared" si="74"/>
        <v>2249262</v>
      </c>
      <c r="S72" s="109">
        <f t="shared" si="74"/>
        <v>2509704</v>
      </c>
      <c r="T72" s="109">
        <f t="shared" si="74"/>
        <v>222783</v>
      </c>
      <c r="U72" s="109">
        <f t="shared" si="74"/>
        <v>30033</v>
      </c>
      <c r="V72" s="109">
        <f t="shared" si="74"/>
        <v>-555952</v>
      </c>
      <c r="W72" s="109">
        <f t="shared" si="74"/>
        <v>-88740</v>
      </c>
      <c r="X72" s="109">
        <f t="shared" si="74"/>
        <v>203090</v>
      </c>
      <c r="Y72" s="109">
        <f t="shared" si="74"/>
        <v>1063181.3</v>
      </c>
      <c r="Z72" s="109">
        <f t="shared" si="74"/>
        <v>-1106972</v>
      </c>
      <c r="AA72" s="109">
        <f t="shared" si="74"/>
        <v>130051</v>
      </c>
      <c r="AB72" s="109">
        <f t="shared" si="73"/>
        <v>1231016</v>
      </c>
      <c r="AC72" s="113">
        <f t="shared" si="73"/>
        <v>993143</v>
      </c>
      <c r="AD72" s="113">
        <f t="shared" si="73"/>
        <v>1473424</v>
      </c>
      <c r="AE72" s="148"/>
      <c r="AG72" s="145" t="s">
        <v>111</v>
      </c>
      <c r="AH72" s="147" t="s">
        <v>300</v>
      </c>
      <c r="AI72" s="149">
        <f t="shared" si="67"/>
        <v>4827397</v>
      </c>
      <c r="AJ72" s="149">
        <f t="shared" si="68"/>
        <v>1299116.3</v>
      </c>
      <c r="AK72" s="150">
        <f t="shared" si="52"/>
        <v>402158.39999999991</v>
      </c>
      <c r="AL72" s="150">
        <f t="shared" si="35"/>
        <v>4377392</v>
      </c>
      <c r="AM72" s="150">
        <f t="shared" si="69"/>
        <v>-391876</v>
      </c>
      <c r="AN72" s="151">
        <f t="shared" si="70"/>
        <v>289350.30000000005</v>
      </c>
    </row>
    <row r="73" spans="2:40" ht="16.5" customHeight="1" x14ac:dyDescent="0.35">
      <c r="B73" s="145" t="s">
        <v>112</v>
      </c>
      <c r="C73" s="147" t="s">
        <v>301</v>
      </c>
      <c r="D73" s="109">
        <f t="shared" si="71"/>
        <v>160154.92488000006</v>
      </c>
      <c r="E73" s="109">
        <f t="shared" ref="E73:AA73" si="75">E81+E90</f>
        <v>1495568.1412799999</v>
      </c>
      <c r="F73" s="109">
        <f t="shared" si="75"/>
        <v>779546</v>
      </c>
      <c r="G73" s="109">
        <f t="shared" si="75"/>
        <v>1254296.2970399999</v>
      </c>
      <c r="H73" s="109">
        <f t="shared" si="75"/>
        <v>1504341.1529420002</v>
      </c>
      <c r="I73" s="109">
        <f t="shared" si="75"/>
        <v>985848.2</v>
      </c>
      <c r="J73" s="109">
        <f t="shared" si="75"/>
        <v>703875.22928999993</v>
      </c>
      <c r="K73" s="109">
        <f t="shared" si="75"/>
        <v>-790337.5</v>
      </c>
      <c r="L73" s="109">
        <f t="shared" si="75"/>
        <v>-186039.69866000011</v>
      </c>
      <c r="M73" s="109">
        <f t="shared" si="75"/>
        <v>101961.12442999997</v>
      </c>
      <c r="N73" s="109">
        <f t="shared" si="75"/>
        <v>2242847.2625249997</v>
      </c>
      <c r="O73" s="109">
        <f t="shared" si="75"/>
        <v>1701427.44</v>
      </c>
      <c r="P73" s="109">
        <f t="shared" si="75"/>
        <v>1128631.25755</v>
      </c>
      <c r="Q73" s="109">
        <f t="shared" si="75"/>
        <v>-50585.904330000281</v>
      </c>
      <c r="R73" s="109">
        <f t="shared" si="75"/>
        <v>1515657.1022400004</v>
      </c>
      <c r="S73" s="109">
        <f t="shared" si="75"/>
        <v>-442477.04999999981</v>
      </c>
      <c r="T73" s="109">
        <f t="shared" si="75"/>
        <v>-220366.49</v>
      </c>
      <c r="U73" s="109">
        <f t="shared" si="75"/>
        <v>-699694.33782000002</v>
      </c>
      <c r="V73" s="109">
        <f t="shared" si="75"/>
        <v>785848.93542400002</v>
      </c>
      <c r="W73" s="109">
        <f t="shared" si="75"/>
        <v>771673.16760300007</v>
      </c>
      <c r="X73" s="109">
        <f t="shared" si="75"/>
        <v>-125891.17240550008</v>
      </c>
      <c r="Y73" s="109">
        <f t="shared" si="75"/>
        <v>-236542.07089899993</v>
      </c>
      <c r="Z73" s="109">
        <f t="shared" si="75"/>
        <v>745654</v>
      </c>
      <c r="AA73" s="109">
        <f t="shared" si="75"/>
        <v>595460</v>
      </c>
      <c r="AB73" s="109">
        <f t="shared" si="73"/>
        <v>-367404.80000000005</v>
      </c>
      <c r="AC73" s="113">
        <f t="shared" si="73"/>
        <v>-265324.79999999981</v>
      </c>
      <c r="AD73" s="113">
        <f t="shared" si="73"/>
        <v>3407183.2</v>
      </c>
      <c r="AE73" s="148"/>
      <c r="AG73" s="145" t="s">
        <v>112</v>
      </c>
      <c r="AH73" s="147" t="s">
        <v>301</v>
      </c>
      <c r="AI73" s="149">
        <f t="shared" si="67"/>
        <v>3689565.3631999996</v>
      </c>
      <c r="AJ73" s="149">
        <f t="shared" si="68"/>
        <v>2403727.0822320003</v>
      </c>
      <c r="AK73" s="150">
        <f t="shared" si="52"/>
        <v>3860196.1282949992</v>
      </c>
      <c r="AL73" s="150">
        <f t="shared" si="35"/>
        <v>2151225.40546</v>
      </c>
      <c r="AM73" s="150">
        <f t="shared" si="69"/>
        <v>637461.27520700009</v>
      </c>
      <c r="AN73" s="151">
        <f t="shared" si="70"/>
        <v>978680.75669549999</v>
      </c>
    </row>
    <row r="74" spans="2:40" ht="16.5" customHeight="1" x14ac:dyDescent="0.35">
      <c r="B74" s="145" t="s">
        <v>113</v>
      </c>
      <c r="C74" s="147" t="s">
        <v>372</v>
      </c>
      <c r="D74" s="109">
        <f t="shared" si="71"/>
        <v>0</v>
      </c>
      <c r="E74" s="109">
        <f t="shared" ref="E74:AA74" si="76">E82+E91</f>
        <v>0</v>
      </c>
      <c r="F74" s="109">
        <f t="shared" si="76"/>
        <v>0</v>
      </c>
      <c r="G74" s="109">
        <f t="shared" si="76"/>
        <v>0</v>
      </c>
      <c r="H74" s="109">
        <f t="shared" si="76"/>
        <v>0</v>
      </c>
      <c r="I74" s="109">
        <f t="shared" si="76"/>
        <v>0</v>
      </c>
      <c r="J74" s="109">
        <f t="shared" si="76"/>
        <v>0</v>
      </c>
      <c r="K74" s="109">
        <f t="shared" si="76"/>
        <v>0</v>
      </c>
      <c r="L74" s="109">
        <f t="shared" si="76"/>
        <v>0</v>
      </c>
      <c r="M74" s="109">
        <f t="shared" si="76"/>
        <v>0</v>
      </c>
      <c r="N74" s="109">
        <f t="shared" si="76"/>
        <v>0</v>
      </c>
      <c r="O74" s="109">
        <f t="shared" si="76"/>
        <v>0</v>
      </c>
      <c r="P74" s="109">
        <f t="shared" si="76"/>
        <v>0</v>
      </c>
      <c r="Q74" s="109">
        <f t="shared" si="76"/>
        <v>0</v>
      </c>
      <c r="R74" s="109">
        <f t="shared" si="76"/>
        <v>0</v>
      </c>
      <c r="S74" s="109">
        <f t="shared" si="76"/>
        <v>0</v>
      </c>
      <c r="T74" s="109">
        <f t="shared" si="76"/>
        <v>0</v>
      </c>
      <c r="U74" s="109">
        <f t="shared" si="76"/>
        <v>0</v>
      </c>
      <c r="V74" s="109">
        <f t="shared" si="76"/>
        <v>0</v>
      </c>
      <c r="W74" s="109">
        <f t="shared" si="76"/>
        <v>0</v>
      </c>
      <c r="X74" s="109">
        <f t="shared" si="76"/>
        <v>0</v>
      </c>
      <c r="Y74" s="109">
        <f t="shared" si="76"/>
        <v>0</v>
      </c>
      <c r="Z74" s="109">
        <f t="shared" si="76"/>
        <v>0</v>
      </c>
      <c r="AA74" s="109">
        <f t="shared" si="76"/>
        <v>0</v>
      </c>
      <c r="AB74" s="109">
        <f t="shared" si="73"/>
        <v>0</v>
      </c>
      <c r="AC74" s="113">
        <f t="shared" si="73"/>
        <v>0</v>
      </c>
      <c r="AD74" s="113">
        <v>0</v>
      </c>
      <c r="AE74" s="148"/>
      <c r="AG74" s="145" t="s">
        <v>113</v>
      </c>
      <c r="AH74" s="147" t="s">
        <v>372</v>
      </c>
      <c r="AI74" s="149">
        <f t="shared" si="67"/>
        <v>0</v>
      </c>
      <c r="AJ74" s="149">
        <f t="shared" si="68"/>
        <v>0</v>
      </c>
      <c r="AK74" s="150">
        <f>L74+M74+N74+O74</f>
        <v>0</v>
      </c>
      <c r="AL74" s="150">
        <f t="shared" si="35"/>
        <v>0</v>
      </c>
      <c r="AM74" s="150">
        <f t="shared" si="69"/>
        <v>0</v>
      </c>
      <c r="AN74" s="151">
        <f t="shared" si="70"/>
        <v>0</v>
      </c>
    </row>
    <row r="75" spans="2:40" ht="16.5" customHeight="1" x14ac:dyDescent="0.35">
      <c r="B75" s="145" t="s">
        <v>114</v>
      </c>
      <c r="C75" s="147" t="s">
        <v>373</v>
      </c>
      <c r="D75" s="109">
        <f t="shared" si="71"/>
        <v>0</v>
      </c>
      <c r="E75" s="109">
        <f t="shared" ref="E75:AA75" si="77">E83+E92</f>
        <v>0</v>
      </c>
      <c r="F75" s="109">
        <f t="shared" si="77"/>
        <v>0</v>
      </c>
      <c r="G75" s="109">
        <f t="shared" si="77"/>
        <v>0</v>
      </c>
      <c r="H75" s="109">
        <f t="shared" si="77"/>
        <v>0</v>
      </c>
      <c r="I75" s="109">
        <f t="shared" si="77"/>
        <v>0</v>
      </c>
      <c r="J75" s="109">
        <f t="shared" si="77"/>
        <v>0</v>
      </c>
      <c r="K75" s="109">
        <f t="shared" si="77"/>
        <v>0</v>
      </c>
      <c r="L75" s="109">
        <f t="shared" si="77"/>
        <v>0</v>
      </c>
      <c r="M75" s="109">
        <f t="shared" si="77"/>
        <v>0</v>
      </c>
      <c r="N75" s="109">
        <f t="shared" si="77"/>
        <v>0</v>
      </c>
      <c r="O75" s="109">
        <f t="shared" si="77"/>
        <v>0</v>
      </c>
      <c r="P75" s="109">
        <f t="shared" si="77"/>
        <v>0</v>
      </c>
      <c r="Q75" s="109">
        <f t="shared" si="77"/>
        <v>0</v>
      </c>
      <c r="R75" s="109">
        <f t="shared" si="77"/>
        <v>0</v>
      </c>
      <c r="S75" s="109">
        <f t="shared" si="77"/>
        <v>0</v>
      </c>
      <c r="T75" s="109">
        <f t="shared" si="77"/>
        <v>0</v>
      </c>
      <c r="U75" s="109">
        <f t="shared" si="77"/>
        <v>0</v>
      </c>
      <c r="V75" s="109">
        <f t="shared" si="77"/>
        <v>0</v>
      </c>
      <c r="W75" s="109">
        <f t="shared" si="77"/>
        <v>0</v>
      </c>
      <c r="X75" s="109">
        <f t="shared" si="77"/>
        <v>0</v>
      </c>
      <c r="Y75" s="109">
        <f t="shared" si="77"/>
        <v>0</v>
      </c>
      <c r="Z75" s="109">
        <f t="shared" si="77"/>
        <v>0</v>
      </c>
      <c r="AA75" s="109">
        <f t="shared" si="77"/>
        <v>0</v>
      </c>
      <c r="AB75" s="109">
        <f t="shared" si="73"/>
        <v>0</v>
      </c>
      <c r="AC75" s="113">
        <f t="shared" si="73"/>
        <v>0</v>
      </c>
      <c r="AD75" s="113">
        <v>0</v>
      </c>
      <c r="AE75" s="148"/>
      <c r="AG75" s="145" t="s">
        <v>114</v>
      </c>
      <c r="AH75" s="147" t="s">
        <v>373</v>
      </c>
      <c r="AI75" s="149">
        <f t="shared" si="67"/>
        <v>0</v>
      </c>
      <c r="AJ75" s="149">
        <f t="shared" si="68"/>
        <v>0</v>
      </c>
      <c r="AK75" s="150">
        <f t="shared" si="52"/>
        <v>0</v>
      </c>
      <c r="AL75" s="150">
        <f t="shared" si="35"/>
        <v>0</v>
      </c>
      <c r="AM75" s="150">
        <f t="shared" si="69"/>
        <v>0</v>
      </c>
      <c r="AN75" s="151">
        <f t="shared" si="70"/>
        <v>0</v>
      </c>
    </row>
    <row r="76" spans="2:40" ht="16.5" customHeight="1" x14ac:dyDescent="0.35">
      <c r="B76" s="154" t="s">
        <v>115</v>
      </c>
      <c r="C76" s="155" t="s">
        <v>374</v>
      </c>
      <c r="D76" s="109">
        <f t="shared" si="71"/>
        <v>0</v>
      </c>
      <c r="E76" s="109">
        <f t="shared" ref="E76:AA76" si="78">E84+E93</f>
        <v>0</v>
      </c>
      <c r="F76" s="109">
        <f t="shared" si="78"/>
        <v>0</v>
      </c>
      <c r="G76" s="109">
        <f t="shared" si="78"/>
        <v>0</v>
      </c>
      <c r="H76" s="109">
        <f t="shared" si="78"/>
        <v>0</v>
      </c>
      <c r="I76" s="109">
        <f t="shared" si="78"/>
        <v>0</v>
      </c>
      <c r="J76" s="109">
        <f t="shared" si="78"/>
        <v>0</v>
      </c>
      <c r="K76" s="109">
        <f t="shared" si="78"/>
        <v>0</v>
      </c>
      <c r="L76" s="109">
        <f t="shared" si="78"/>
        <v>0</v>
      </c>
      <c r="M76" s="109">
        <f t="shared" si="78"/>
        <v>0</v>
      </c>
      <c r="N76" s="109">
        <f t="shared" si="78"/>
        <v>0</v>
      </c>
      <c r="O76" s="109">
        <f t="shared" si="78"/>
        <v>0</v>
      </c>
      <c r="P76" s="109">
        <f t="shared" si="78"/>
        <v>0</v>
      </c>
      <c r="Q76" s="109">
        <f t="shared" si="78"/>
        <v>0</v>
      </c>
      <c r="R76" s="109">
        <f t="shared" si="78"/>
        <v>0</v>
      </c>
      <c r="S76" s="109">
        <f t="shared" si="78"/>
        <v>0</v>
      </c>
      <c r="T76" s="109">
        <f t="shared" si="78"/>
        <v>0</v>
      </c>
      <c r="U76" s="109">
        <f t="shared" si="78"/>
        <v>0</v>
      </c>
      <c r="V76" s="109">
        <f t="shared" si="78"/>
        <v>0</v>
      </c>
      <c r="W76" s="109">
        <f t="shared" si="78"/>
        <v>0</v>
      </c>
      <c r="X76" s="109">
        <f t="shared" si="78"/>
        <v>0</v>
      </c>
      <c r="Y76" s="109">
        <f t="shared" si="78"/>
        <v>0</v>
      </c>
      <c r="Z76" s="109">
        <f t="shared" si="78"/>
        <v>0</v>
      </c>
      <c r="AA76" s="109">
        <f t="shared" si="78"/>
        <v>0</v>
      </c>
      <c r="AB76" s="109">
        <f t="shared" si="73"/>
        <v>0</v>
      </c>
      <c r="AC76" s="113">
        <f t="shared" si="73"/>
        <v>0</v>
      </c>
      <c r="AD76" s="113">
        <v>0</v>
      </c>
      <c r="AE76" s="148"/>
      <c r="AG76" s="154" t="s">
        <v>115</v>
      </c>
      <c r="AH76" s="155" t="s">
        <v>374</v>
      </c>
      <c r="AI76" s="149">
        <f t="shared" si="67"/>
        <v>0</v>
      </c>
      <c r="AJ76" s="149">
        <f t="shared" si="68"/>
        <v>0</v>
      </c>
      <c r="AK76" s="150">
        <f>L76+M76+N76+O76</f>
        <v>0</v>
      </c>
      <c r="AL76" s="150">
        <f t="shared" si="35"/>
        <v>0</v>
      </c>
      <c r="AM76" s="150">
        <f t="shared" si="69"/>
        <v>0</v>
      </c>
      <c r="AN76" s="151">
        <f t="shared" si="70"/>
        <v>0</v>
      </c>
    </row>
    <row r="77" spans="2:40" ht="16.5" customHeight="1" x14ac:dyDescent="0.35">
      <c r="B77" s="154" t="s">
        <v>116</v>
      </c>
      <c r="C77" s="155" t="s">
        <v>375</v>
      </c>
      <c r="D77" s="109">
        <f t="shared" si="71"/>
        <v>0</v>
      </c>
      <c r="E77" s="109">
        <f t="shared" ref="E77:AA77" si="79">E85+E94</f>
        <v>0</v>
      </c>
      <c r="F77" s="109">
        <f t="shared" si="79"/>
        <v>0</v>
      </c>
      <c r="G77" s="109">
        <f t="shared" si="79"/>
        <v>0</v>
      </c>
      <c r="H77" s="109">
        <f t="shared" si="79"/>
        <v>0</v>
      </c>
      <c r="I77" s="109">
        <f t="shared" si="79"/>
        <v>0</v>
      </c>
      <c r="J77" s="109">
        <f t="shared" si="79"/>
        <v>0</v>
      </c>
      <c r="K77" s="109">
        <f t="shared" si="79"/>
        <v>0</v>
      </c>
      <c r="L77" s="109">
        <f t="shared" si="79"/>
        <v>0</v>
      </c>
      <c r="M77" s="109">
        <f t="shared" si="79"/>
        <v>0</v>
      </c>
      <c r="N77" s="109">
        <f t="shared" si="79"/>
        <v>0</v>
      </c>
      <c r="O77" s="109">
        <f t="shared" si="79"/>
        <v>0</v>
      </c>
      <c r="P77" s="109">
        <f t="shared" si="79"/>
        <v>0</v>
      </c>
      <c r="Q77" s="109">
        <f t="shared" si="79"/>
        <v>0</v>
      </c>
      <c r="R77" s="109">
        <f t="shared" si="79"/>
        <v>0</v>
      </c>
      <c r="S77" s="109">
        <f t="shared" si="79"/>
        <v>0</v>
      </c>
      <c r="T77" s="109">
        <f t="shared" si="79"/>
        <v>0</v>
      </c>
      <c r="U77" s="109">
        <f t="shared" si="79"/>
        <v>0</v>
      </c>
      <c r="V77" s="109">
        <f t="shared" si="79"/>
        <v>0</v>
      </c>
      <c r="W77" s="109">
        <f t="shared" si="79"/>
        <v>0</v>
      </c>
      <c r="X77" s="109">
        <f t="shared" si="79"/>
        <v>0</v>
      </c>
      <c r="Y77" s="109">
        <f t="shared" si="79"/>
        <v>0</v>
      </c>
      <c r="Z77" s="109">
        <f t="shared" si="79"/>
        <v>0</v>
      </c>
      <c r="AA77" s="109">
        <f t="shared" si="79"/>
        <v>0</v>
      </c>
      <c r="AB77" s="109">
        <f t="shared" si="73"/>
        <v>0</v>
      </c>
      <c r="AC77" s="113">
        <f t="shared" si="73"/>
        <v>0</v>
      </c>
      <c r="AD77" s="113">
        <v>0</v>
      </c>
      <c r="AE77" s="148"/>
      <c r="AG77" s="154" t="s">
        <v>116</v>
      </c>
      <c r="AH77" s="155" t="s">
        <v>375</v>
      </c>
      <c r="AI77" s="149">
        <f t="shared" si="67"/>
        <v>0</v>
      </c>
      <c r="AJ77" s="149">
        <f t="shared" si="68"/>
        <v>0</v>
      </c>
      <c r="AK77" s="150">
        <f t="shared" ref="AK77:AK94" si="80">L77+M77+N77+O77</f>
        <v>0</v>
      </c>
      <c r="AL77" s="150">
        <f t="shared" si="35"/>
        <v>0</v>
      </c>
      <c r="AM77" s="150">
        <f t="shared" si="69"/>
        <v>0</v>
      </c>
      <c r="AN77" s="151">
        <f t="shared" si="70"/>
        <v>0</v>
      </c>
    </row>
    <row r="78" spans="2:40" ht="16.5" customHeight="1" x14ac:dyDescent="0.35">
      <c r="B78" s="156" t="s">
        <v>117</v>
      </c>
      <c r="C78" s="157" t="s">
        <v>404</v>
      </c>
      <c r="D78" s="137">
        <f>SUM(D79:D85)</f>
        <v>-18755</v>
      </c>
      <c r="E78" s="137">
        <f t="shared" ref="E78:S78" si="81">SUM(E79:E85)</f>
        <v>-84245</v>
      </c>
      <c r="F78" s="137">
        <f t="shared" si="81"/>
        <v>1014620</v>
      </c>
      <c r="G78" s="137">
        <f t="shared" si="81"/>
        <v>415670</v>
      </c>
      <c r="H78" s="137">
        <f t="shared" si="81"/>
        <v>-1136000</v>
      </c>
      <c r="I78" s="137">
        <f t="shared" si="81"/>
        <v>654083</v>
      </c>
      <c r="J78" s="137">
        <f t="shared" si="81"/>
        <v>-194676</v>
      </c>
      <c r="K78" s="137">
        <f t="shared" si="81"/>
        <v>153149</v>
      </c>
      <c r="L78" s="137">
        <f t="shared" si="81"/>
        <v>1218159</v>
      </c>
      <c r="M78" s="137">
        <f t="shared" si="81"/>
        <v>230968</v>
      </c>
      <c r="N78" s="137">
        <f t="shared" si="81"/>
        <v>-785302</v>
      </c>
      <c r="O78" s="137">
        <f t="shared" si="81"/>
        <v>-611666.60000000009</v>
      </c>
      <c r="P78" s="137">
        <f t="shared" si="81"/>
        <v>1239116</v>
      </c>
      <c r="Q78" s="137">
        <f t="shared" si="81"/>
        <v>-420690</v>
      </c>
      <c r="R78" s="137">
        <f t="shared" si="81"/>
        <v>2249262</v>
      </c>
      <c r="S78" s="137">
        <f t="shared" si="81"/>
        <v>309704</v>
      </c>
      <c r="T78" s="89">
        <f t="shared" ref="T78:V78" si="82">SUM(T79:T85)</f>
        <v>222783</v>
      </c>
      <c r="U78" s="137">
        <f t="shared" si="82"/>
        <v>30033</v>
      </c>
      <c r="V78" s="137">
        <f t="shared" si="82"/>
        <v>-555952</v>
      </c>
      <c r="W78" s="137">
        <f t="shared" ref="W78:AD78" si="83">SUM(W79:W85)</f>
        <v>911260</v>
      </c>
      <c r="X78" s="137">
        <f t="shared" si="83"/>
        <v>203090</v>
      </c>
      <c r="Y78" s="89">
        <f t="shared" si="83"/>
        <v>453036.5</v>
      </c>
      <c r="Z78" s="137">
        <f t="shared" si="83"/>
        <v>-1214542</v>
      </c>
      <c r="AA78" s="89">
        <f t="shared" si="83"/>
        <v>-780094</v>
      </c>
      <c r="AB78" s="89">
        <f t="shared" si="83"/>
        <v>-3394</v>
      </c>
      <c r="AC78" s="89">
        <f t="shared" si="83"/>
        <v>3231993</v>
      </c>
      <c r="AD78" s="89">
        <f t="shared" si="83"/>
        <v>6252902</v>
      </c>
      <c r="AE78" s="138"/>
      <c r="AG78" s="156" t="s">
        <v>117</v>
      </c>
      <c r="AH78" s="157" t="s">
        <v>404</v>
      </c>
      <c r="AI78" s="139">
        <f t="shared" si="67"/>
        <v>1327290</v>
      </c>
      <c r="AJ78" s="139">
        <f t="shared" si="68"/>
        <v>-523444</v>
      </c>
      <c r="AK78" s="140">
        <f t="shared" si="80"/>
        <v>52158.399999999907</v>
      </c>
      <c r="AL78" s="140">
        <f t="shared" si="35"/>
        <v>3377392</v>
      </c>
      <c r="AM78" s="140">
        <f t="shared" si="69"/>
        <v>608124</v>
      </c>
      <c r="AN78" s="144">
        <f t="shared" si="70"/>
        <v>-1338509.5</v>
      </c>
    </row>
    <row r="79" spans="2:40" ht="16.5" customHeight="1" x14ac:dyDescent="0.35">
      <c r="B79" s="158" t="s">
        <v>118</v>
      </c>
      <c r="C79" s="159" t="s">
        <v>376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13">
        <v>0</v>
      </c>
      <c r="L79" s="109">
        <v>0</v>
      </c>
      <c r="M79" s="109">
        <v>0</v>
      </c>
      <c r="N79" s="109">
        <v>0</v>
      </c>
      <c r="O79" s="113">
        <v>0</v>
      </c>
      <c r="P79" s="109">
        <v>0</v>
      </c>
      <c r="Q79" s="109">
        <v>0</v>
      </c>
      <c r="R79" s="109">
        <v>0</v>
      </c>
      <c r="S79" s="113">
        <v>0</v>
      </c>
      <c r="T79" s="113">
        <v>0</v>
      </c>
      <c r="U79" s="109">
        <v>0</v>
      </c>
      <c r="V79" s="109">
        <v>0</v>
      </c>
      <c r="W79" s="109">
        <v>0</v>
      </c>
      <c r="X79" s="109">
        <v>0</v>
      </c>
      <c r="Y79" s="113">
        <v>0</v>
      </c>
      <c r="Z79" s="109">
        <v>0</v>
      </c>
      <c r="AA79" s="113">
        <v>0</v>
      </c>
      <c r="AB79" s="109">
        <v>0</v>
      </c>
      <c r="AC79" s="113">
        <v>0</v>
      </c>
      <c r="AD79" s="113">
        <v>0</v>
      </c>
      <c r="AE79" s="148"/>
      <c r="AG79" s="158" t="s">
        <v>118</v>
      </c>
      <c r="AH79" s="159" t="s">
        <v>376</v>
      </c>
      <c r="AI79" s="149">
        <f t="shared" si="67"/>
        <v>0</v>
      </c>
      <c r="AJ79" s="149">
        <f t="shared" si="68"/>
        <v>0</v>
      </c>
      <c r="AK79" s="150">
        <f t="shared" si="80"/>
        <v>0</v>
      </c>
      <c r="AL79" s="150">
        <f t="shared" si="35"/>
        <v>0</v>
      </c>
      <c r="AM79" s="150">
        <f t="shared" si="69"/>
        <v>0</v>
      </c>
      <c r="AN79" s="151">
        <f t="shared" si="70"/>
        <v>0</v>
      </c>
    </row>
    <row r="80" spans="2:40" ht="16.5" customHeight="1" x14ac:dyDescent="0.35">
      <c r="B80" s="158" t="s">
        <v>119</v>
      </c>
      <c r="C80" s="159" t="s">
        <v>302</v>
      </c>
      <c r="D80" s="109">
        <v>-18755</v>
      </c>
      <c r="E80" s="109">
        <v>-84245</v>
      </c>
      <c r="F80" s="109">
        <v>1014620</v>
      </c>
      <c r="G80" s="109">
        <v>415670</v>
      </c>
      <c r="H80" s="109">
        <v>-1136000</v>
      </c>
      <c r="I80" s="109">
        <v>654083</v>
      </c>
      <c r="J80" s="109">
        <v>-194676</v>
      </c>
      <c r="K80" s="113">
        <v>153149</v>
      </c>
      <c r="L80" s="109">
        <v>1218159</v>
      </c>
      <c r="M80" s="109">
        <v>230968</v>
      </c>
      <c r="N80" s="109">
        <v>-785302</v>
      </c>
      <c r="O80" s="113">
        <v>-1611666.6</v>
      </c>
      <c r="P80" s="109">
        <v>39116</v>
      </c>
      <c r="Q80" s="109">
        <v>-420690</v>
      </c>
      <c r="R80" s="109">
        <v>2249262</v>
      </c>
      <c r="S80" s="113">
        <v>2509704</v>
      </c>
      <c r="T80" s="113">
        <v>222783</v>
      </c>
      <c r="U80" s="109">
        <v>30033</v>
      </c>
      <c r="V80" s="109">
        <v>-555952</v>
      </c>
      <c r="W80" s="109">
        <v>-88740</v>
      </c>
      <c r="X80" s="109">
        <v>203090</v>
      </c>
      <c r="Y80" s="113">
        <v>453036.5</v>
      </c>
      <c r="Z80" s="109">
        <v>-1214542</v>
      </c>
      <c r="AA80" s="113">
        <v>-780094</v>
      </c>
      <c r="AB80" s="109">
        <v>-512094</v>
      </c>
      <c r="AC80" s="113">
        <v>993143</v>
      </c>
      <c r="AD80" s="113">
        <v>1002424</v>
      </c>
      <c r="AE80" s="148"/>
      <c r="AG80" s="158" t="s">
        <v>119</v>
      </c>
      <c r="AH80" s="159" t="s">
        <v>302</v>
      </c>
      <c r="AI80" s="149">
        <f t="shared" si="67"/>
        <v>1327290</v>
      </c>
      <c r="AJ80" s="149">
        <f t="shared" si="68"/>
        <v>-523444</v>
      </c>
      <c r="AK80" s="150">
        <f t="shared" si="80"/>
        <v>-947841.60000000009</v>
      </c>
      <c r="AL80" s="150">
        <f t="shared" si="35"/>
        <v>4377392</v>
      </c>
      <c r="AM80" s="150">
        <f t="shared" si="69"/>
        <v>-391876</v>
      </c>
      <c r="AN80" s="151">
        <f t="shared" si="70"/>
        <v>-1338509.5</v>
      </c>
    </row>
    <row r="81" spans="2:40" ht="16.5" customHeight="1" x14ac:dyDescent="0.35">
      <c r="B81" s="158" t="s">
        <v>120</v>
      </c>
      <c r="C81" s="159" t="s">
        <v>297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09">
        <v>0</v>
      </c>
      <c r="J81" s="109">
        <v>0</v>
      </c>
      <c r="K81" s="113">
        <v>0</v>
      </c>
      <c r="L81" s="109">
        <v>0</v>
      </c>
      <c r="M81" s="109">
        <v>0</v>
      </c>
      <c r="N81" s="109">
        <v>0</v>
      </c>
      <c r="O81" s="113">
        <v>1000000</v>
      </c>
      <c r="P81" s="109">
        <v>1200000</v>
      </c>
      <c r="Q81" s="109">
        <v>0</v>
      </c>
      <c r="R81" s="109">
        <v>0</v>
      </c>
      <c r="S81" s="113">
        <v>-2200000</v>
      </c>
      <c r="T81" s="113">
        <v>0</v>
      </c>
      <c r="U81" s="109">
        <v>0</v>
      </c>
      <c r="V81" s="109">
        <v>0</v>
      </c>
      <c r="W81" s="109">
        <v>1000000</v>
      </c>
      <c r="X81" s="109">
        <v>0</v>
      </c>
      <c r="Y81" s="113">
        <v>0</v>
      </c>
      <c r="Z81" s="109">
        <v>0</v>
      </c>
      <c r="AA81" s="113">
        <v>0</v>
      </c>
      <c r="AB81" s="109">
        <v>508700</v>
      </c>
      <c r="AC81" s="113">
        <v>2238850</v>
      </c>
      <c r="AD81" s="113">
        <v>5250478</v>
      </c>
      <c r="AE81" s="148"/>
      <c r="AG81" s="158" t="s">
        <v>120</v>
      </c>
      <c r="AH81" s="159" t="s">
        <v>297</v>
      </c>
      <c r="AI81" s="149">
        <f t="shared" si="67"/>
        <v>0</v>
      </c>
      <c r="AJ81" s="149">
        <f t="shared" si="68"/>
        <v>0</v>
      </c>
      <c r="AK81" s="150">
        <f t="shared" si="80"/>
        <v>1000000</v>
      </c>
      <c r="AL81" s="150">
        <f t="shared" si="35"/>
        <v>-1000000</v>
      </c>
      <c r="AM81" s="150">
        <f t="shared" si="69"/>
        <v>1000000</v>
      </c>
      <c r="AN81" s="151">
        <f t="shared" si="70"/>
        <v>0</v>
      </c>
    </row>
    <row r="82" spans="2:40" ht="16.5" customHeight="1" x14ac:dyDescent="0.35">
      <c r="B82" s="158" t="s">
        <v>121</v>
      </c>
      <c r="C82" s="159" t="s">
        <v>298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13">
        <v>0</v>
      </c>
      <c r="L82" s="109">
        <v>0</v>
      </c>
      <c r="M82" s="109">
        <v>0</v>
      </c>
      <c r="N82" s="109">
        <v>0</v>
      </c>
      <c r="O82" s="113">
        <v>0</v>
      </c>
      <c r="P82" s="109">
        <v>0</v>
      </c>
      <c r="Q82" s="109">
        <v>0</v>
      </c>
      <c r="R82" s="109">
        <v>0</v>
      </c>
      <c r="S82" s="113">
        <v>0</v>
      </c>
      <c r="T82" s="113">
        <v>0</v>
      </c>
      <c r="U82" s="109">
        <v>0</v>
      </c>
      <c r="V82" s="109">
        <v>0</v>
      </c>
      <c r="W82" s="109">
        <v>0</v>
      </c>
      <c r="X82" s="109">
        <v>0</v>
      </c>
      <c r="Y82" s="113">
        <v>0</v>
      </c>
      <c r="Z82" s="109">
        <v>0</v>
      </c>
      <c r="AA82" s="113">
        <v>0</v>
      </c>
      <c r="AB82" s="109">
        <v>0</v>
      </c>
      <c r="AC82" s="113">
        <v>0</v>
      </c>
      <c r="AD82" s="113">
        <v>0</v>
      </c>
      <c r="AE82" s="148"/>
      <c r="AG82" s="158" t="s">
        <v>121</v>
      </c>
      <c r="AH82" s="159" t="s">
        <v>298</v>
      </c>
      <c r="AI82" s="149">
        <f t="shared" si="67"/>
        <v>0</v>
      </c>
      <c r="AJ82" s="149">
        <f t="shared" si="68"/>
        <v>0</v>
      </c>
      <c r="AK82" s="150">
        <f t="shared" si="80"/>
        <v>0</v>
      </c>
      <c r="AL82" s="150">
        <f t="shared" ref="AL82:AL94" si="84">P82+Q82+R82+S82</f>
        <v>0</v>
      </c>
      <c r="AM82" s="150">
        <f t="shared" si="69"/>
        <v>0</v>
      </c>
      <c r="AN82" s="151">
        <f t="shared" si="70"/>
        <v>0</v>
      </c>
    </row>
    <row r="83" spans="2:40" ht="16.5" customHeight="1" x14ac:dyDescent="0.35">
      <c r="B83" s="158" t="s">
        <v>122</v>
      </c>
      <c r="C83" s="159" t="s">
        <v>368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13">
        <v>0</v>
      </c>
      <c r="L83" s="109">
        <v>0</v>
      </c>
      <c r="M83" s="109">
        <v>0</v>
      </c>
      <c r="N83" s="109">
        <v>0</v>
      </c>
      <c r="O83" s="113">
        <v>0</v>
      </c>
      <c r="P83" s="109">
        <v>0</v>
      </c>
      <c r="Q83" s="109">
        <v>0</v>
      </c>
      <c r="R83" s="109">
        <v>0</v>
      </c>
      <c r="S83" s="113">
        <v>0</v>
      </c>
      <c r="T83" s="113">
        <v>0</v>
      </c>
      <c r="U83" s="109">
        <v>0</v>
      </c>
      <c r="V83" s="109">
        <v>0</v>
      </c>
      <c r="W83" s="109">
        <v>0</v>
      </c>
      <c r="X83" s="109">
        <v>0</v>
      </c>
      <c r="Y83" s="113">
        <v>0</v>
      </c>
      <c r="Z83" s="109">
        <v>0</v>
      </c>
      <c r="AA83" s="113">
        <v>0</v>
      </c>
      <c r="AB83" s="109">
        <v>0</v>
      </c>
      <c r="AC83" s="113">
        <v>0</v>
      </c>
      <c r="AD83" s="113">
        <v>0</v>
      </c>
      <c r="AE83" s="148"/>
      <c r="AG83" s="158" t="s">
        <v>122</v>
      </c>
      <c r="AH83" s="159" t="s">
        <v>368</v>
      </c>
      <c r="AI83" s="149">
        <f t="shared" si="67"/>
        <v>0</v>
      </c>
      <c r="AJ83" s="149">
        <f t="shared" si="68"/>
        <v>0</v>
      </c>
      <c r="AK83" s="150">
        <f t="shared" si="80"/>
        <v>0</v>
      </c>
      <c r="AL83" s="150">
        <f t="shared" si="84"/>
        <v>0</v>
      </c>
      <c r="AM83" s="150">
        <f t="shared" si="69"/>
        <v>0</v>
      </c>
      <c r="AN83" s="151">
        <f t="shared" si="70"/>
        <v>0</v>
      </c>
    </row>
    <row r="84" spans="2:40" ht="16.5" customHeight="1" x14ac:dyDescent="0.35">
      <c r="B84" s="158" t="s">
        <v>123</v>
      </c>
      <c r="C84" s="159" t="s">
        <v>365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13">
        <v>0</v>
      </c>
      <c r="L84" s="109">
        <v>0</v>
      </c>
      <c r="M84" s="109">
        <v>0</v>
      </c>
      <c r="N84" s="109">
        <v>0</v>
      </c>
      <c r="O84" s="113">
        <v>0</v>
      </c>
      <c r="P84" s="109">
        <v>0</v>
      </c>
      <c r="Q84" s="109">
        <v>0</v>
      </c>
      <c r="R84" s="109">
        <v>0</v>
      </c>
      <c r="S84" s="113">
        <v>0</v>
      </c>
      <c r="T84" s="113">
        <v>0</v>
      </c>
      <c r="U84" s="109">
        <v>0</v>
      </c>
      <c r="V84" s="109">
        <v>0</v>
      </c>
      <c r="W84" s="109">
        <v>0</v>
      </c>
      <c r="X84" s="109">
        <v>0</v>
      </c>
      <c r="Y84" s="113">
        <v>0</v>
      </c>
      <c r="Z84" s="109">
        <v>0</v>
      </c>
      <c r="AA84" s="113">
        <v>0</v>
      </c>
      <c r="AB84" s="109">
        <v>0</v>
      </c>
      <c r="AC84" s="113">
        <v>0</v>
      </c>
      <c r="AD84" s="113">
        <v>0</v>
      </c>
      <c r="AE84" s="148"/>
      <c r="AG84" s="158" t="s">
        <v>123</v>
      </c>
      <c r="AH84" s="159" t="s">
        <v>365</v>
      </c>
      <c r="AI84" s="149">
        <f t="shared" si="67"/>
        <v>0</v>
      </c>
      <c r="AJ84" s="149">
        <f t="shared" si="68"/>
        <v>0</v>
      </c>
      <c r="AK84" s="150">
        <f t="shared" si="80"/>
        <v>0</v>
      </c>
      <c r="AL84" s="150">
        <f t="shared" si="84"/>
        <v>0</v>
      </c>
      <c r="AM84" s="150">
        <f t="shared" si="69"/>
        <v>0</v>
      </c>
      <c r="AN84" s="151">
        <f t="shared" si="70"/>
        <v>0</v>
      </c>
    </row>
    <row r="85" spans="2:40" ht="16.5" customHeight="1" x14ac:dyDescent="0.35">
      <c r="B85" s="158" t="s">
        <v>124</v>
      </c>
      <c r="C85" s="159" t="s">
        <v>377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13">
        <v>0</v>
      </c>
      <c r="L85" s="109">
        <v>0</v>
      </c>
      <c r="M85" s="109">
        <v>0</v>
      </c>
      <c r="N85" s="109">
        <v>0</v>
      </c>
      <c r="O85" s="113">
        <v>0</v>
      </c>
      <c r="P85" s="109">
        <v>0</v>
      </c>
      <c r="Q85" s="109">
        <v>0</v>
      </c>
      <c r="R85" s="109">
        <v>0</v>
      </c>
      <c r="S85" s="113">
        <v>0</v>
      </c>
      <c r="T85" s="113">
        <v>0</v>
      </c>
      <c r="U85" s="109">
        <v>0</v>
      </c>
      <c r="V85" s="109">
        <v>0</v>
      </c>
      <c r="W85" s="109">
        <v>0</v>
      </c>
      <c r="X85" s="109">
        <v>0</v>
      </c>
      <c r="Y85" s="113">
        <v>0</v>
      </c>
      <c r="Z85" s="109">
        <v>0</v>
      </c>
      <c r="AA85" s="113">
        <v>0</v>
      </c>
      <c r="AB85" s="109">
        <v>0</v>
      </c>
      <c r="AC85" s="113">
        <v>0</v>
      </c>
      <c r="AD85" s="113">
        <v>0</v>
      </c>
      <c r="AE85" s="148"/>
      <c r="AG85" s="158" t="s">
        <v>124</v>
      </c>
      <c r="AH85" s="159" t="s">
        <v>377</v>
      </c>
      <c r="AI85" s="149">
        <f t="shared" si="67"/>
        <v>0</v>
      </c>
      <c r="AJ85" s="149">
        <f t="shared" si="68"/>
        <v>0</v>
      </c>
      <c r="AK85" s="150">
        <f t="shared" si="80"/>
        <v>0</v>
      </c>
      <c r="AL85" s="150">
        <f t="shared" si="84"/>
        <v>0</v>
      </c>
      <c r="AM85" s="150">
        <f t="shared" si="69"/>
        <v>0</v>
      </c>
      <c r="AN85" s="151">
        <f t="shared" si="70"/>
        <v>0</v>
      </c>
    </row>
    <row r="86" spans="2:40" ht="16.5" customHeight="1" x14ac:dyDescent="0.35">
      <c r="B86" s="156" t="s">
        <v>125</v>
      </c>
      <c r="C86" s="157" t="s">
        <v>220</v>
      </c>
      <c r="D86" s="137">
        <f>SUM(D87:D94)</f>
        <v>160154.92488000006</v>
      </c>
      <c r="E86" s="137">
        <f t="shared" ref="E86:S86" si="85">SUM(E87:E94)</f>
        <v>1495568.1412799999</v>
      </c>
      <c r="F86" s="137">
        <f t="shared" si="85"/>
        <v>779546</v>
      </c>
      <c r="G86" s="137">
        <f t="shared" si="85"/>
        <v>4754403.2970399996</v>
      </c>
      <c r="H86" s="137">
        <f t="shared" si="85"/>
        <v>1504341.1529420002</v>
      </c>
      <c r="I86" s="137">
        <f t="shared" si="85"/>
        <v>985848.2</v>
      </c>
      <c r="J86" s="137">
        <f t="shared" si="85"/>
        <v>703875.22928999993</v>
      </c>
      <c r="K86" s="137">
        <f t="shared" si="85"/>
        <v>1032222.8</v>
      </c>
      <c r="L86" s="137">
        <f t="shared" si="85"/>
        <v>-186039.69866000011</v>
      </c>
      <c r="M86" s="137">
        <f t="shared" si="85"/>
        <v>101961.12442999997</v>
      </c>
      <c r="N86" s="137">
        <f t="shared" si="85"/>
        <v>2242847.2625249997</v>
      </c>
      <c r="O86" s="137">
        <f t="shared" si="85"/>
        <v>2051427.44</v>
      </c>
      <c r="P86" s="137">
        <f t="shared" si="85"/>
        <v>-71368.74245000002</v>
      </c>
      <c r="Q86" s="137">
        <f t="shared" si="85"/>
        <v>-50585.904330000281</v>
      </c>
      <c r="R86" s="137">
        <f t="shared" si="85"/>
        <v>1515657.1022400004</v>
      </c>
      <c r="S86" s="137">
        <f t="shared" si="85"/>
        <v>1757522.9500000002</v>
      </c>
      <c r="T86" s="89">
        <f>SUM(T87:T94)</f>
        <v>-220366.49</v>
      </c>
      <c r="U86" s="137">
        <f>SUM(U87:U94)</f>
        <v>-699694.33782000002</v>
      </c>
      <c r="V86" s="137">
        <f>SUM(V87:V94)</f>
        <v>785848.93542400002</v>
      </c>
      <c r="W86" s="137">
        <f>SUM(W87:W94)</f>
        <v>-228326.83239699993</v>
      </c>
      <c r="X86" s="137">
        <f t="shared" ref="X86:AD86" si="86">SUM(X87:X94)</f>
        <v>-125891.17240550008</v>
      </c>
      <c r="Y86" s="89">
        <f t="shared" si="86"/>
        <v>373602.72910100012</v>
      </c>
      <c r="Z86" s="137">
        <f t="shared" si="86"/>
        <v>853224</v>
      </c>
      <c r="AA86" s="89">
        <f t="shared" si="86"/>
        <v>1505605</v>
      </c>
      <c r="AB86" s="89">
        <f t="shared" si="86"/>
        <v>867005.2</v>
      </c>
      <c r="AC86" s="89">
        <f t="shared" si="86"/>
        <v>-2504174.7999999998</v>
      </c>
      <c r="AD86" s="89">
        <f t="shared" si="86"/>
        <v>-1372294.7999999998</v>
      </c>
      <c r="AE86" s="138"/>
      <c r="AG86" s="156" t="s">
        <v>125</v>
      </c>
      <c r="AH86" s="157" t="s">
        <v>220</v>
      </c>
      <c r="AI86" s="139">
        <f t="shared" si="67"/>
        <v>7189672.3631999996</v>
      </c>
      <c r="AJ86" s="139">
        <f t="shared" si="68"/>
        <v>4226287.3822320001</v>
      </c>
      <c r="AK86" s="140">
        <f t="shared" si="80"/>
        <v>4210196.1282949988</v>
      </c>
      <c r="AL86" s="140">
        <f t="shared" si="84"/>
        <v>3151225.40546</v>
      </c>
      <c r="AM86" s="140">
        <f t="shared" si="69"/>
        <v>-362538.72479299991</v>
      </c>
      <c r="AN86" s="144">
        <f t="shared" si="70"/>
        <v>2606540.5566954999</v>
      </c>
    </row>
    <row r="87" spans="2:40" ht="16.5" customHeight="1" x14ac:dyDescent="0.35">
      <c r="B87" s="160">
        <v>3321</v>
      </c>
      <c r="C87" s="159" t="s">
        <v>378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13">
        <v>0</v>
      </c>
      <c r="L87" s="109">
        <v>0</v>
      </c>
      <c r="M87" s="109">
        <v>0</v>
      </c>
      <c r="N87" s="109">
        <v>0</v>
      </c>
      <c r="O87" s="113">
        <v>0</v>
      </c>
      <c r="P87" s="109">
        <v>0</v>
      </c>
      <c r="Q87" s="109">
        <v>0</v>
      </c>
      <c r="R87" s="109">
        <v>0</v>
      </c>
      <c r="S87" s="113">
        <v>0</v>
      </c>
      <c r="T87" s="113">
        <v>0</v>
      </c>
      <c r="U87" s="109">
        <v>0</v>
      </c>
      <c r="V87" s="109">
        <v>0</v>
      </c>
      <c r="W87" s="109">
        <v>0</v>
      </c>
      <c r="X87" s="109">
        <v>0</v>
      </c>
      <c r="Y87" s="113">
        <v>0</v>
      </c>
      <c r="Z87" s="109">
        <v>0</v>
      </c>
      <c r="AA87" s="113">
        <v>0</v>
      </c>
      <c r="AB87" s="109">
        <v>0</v>
      </c>
      <c r="AC87" s="113">
        <v>0</v>
      </c>
      <c r="AD87" s="113">
        <v>0</v>
      </c>
      <c r="AE87" s="148"/>
      <c r="AG87" s="160">
        <v>3321</v>
      </c>
      <c r="AH87" s="159" t="s">
        <v>378</v>
      </c>
      <c r="AI87" s="149">
        <f t="shared" si="67"/>
        <v>0</v>
      </c>
      <c r="AJ87" s="149">
        <f t="shared" si="68"/>
        <v>0</v>
      </c>
      <c r="AK87" s="150">
        <f t="shared" si="80"/>
        <v>0</v>
      </c>
      <c r="AL87" s="150">
        <f t="shared" si="84"/>
        <v>0</v>
      </c>
      <c r="AM87" s="150">
        <f t="shared" si="69"/>
        <v>0</v>
      </c>
      <c r="AN87" s="151">
        <f t="shared" si="70"/>
        <v>0</v>
      </c>
    </row>
    <row r="88" spans="2:40" ht="16.5" customHeight="1" x14ac:dyDescent="0.35">
      <c r="B88" s="158" t="s">
        <v>126</v>
      </c>
      <c r="C88" s="159" t="s">
        <v>363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13">
        <v>0</v>
      </c>
      <c r="L88" s="109">
        <v>0</v>
      </c>
      <c r="M88" s="109">
        <v>0</v>
      </c>
      <c r="N88" s="109">
        <v>0</v>
      </c>
      <c r="O88" s="113">
        <v>0</v>
      </c>
      <c r="P88" s="109">
        <v>0</v>
      </c>
      <c r="Q88" s="109">
        <v>0</v>
      </c>
      <c r="R88" s="109">
        <v>0</v>
      </c>
      <c r="S88" s="113">
        <v>0</v>
      </c>
      <c r="T88" s="113">
        <v>0</v>
      </c>
      <c r="U88" s="109">
        <v>0</v>
      </c>
      <c r="V88" s="109">
        <v>0</v>
      </c>
      <c r="W88" s="109">
        <v>0</v>
      </c>
      <c r="X88" s="109">
        <v>0</v>
      </c>
      <c r="Y88" s="113">
        <v>0</v>
      </c>
      <c r="Z88" s="109">
        <v>0</v>
      </c>
      <c r="AA88" s="113">
        <v>0</v>
      </c>
      <c r="AB88" s="109">
        <v>0</v>
      </c>
      <c r="AC88" s="113">
        <v>0</v>
      </c>
      <c r="AD88" s="113">
        <v>0</v>
      </c>
      <c r="AE88" s="148"/>
      <c r="AG88" s="158" t="s">
        <v>126</v>
      </c>
      <c r="AH88" s="159" t="s">
        <v>363</v>
      </c>
      <c r="AI88" s="149">
        <f t="shared" si="67"/>
        <v>0</v>
      </c>
      <c r="AJ88" s="149">
        <f t="shared" si="68"/>
        <v>0</v>
      </c>
      <c r="AK88" s="150">
        <f t="shared" si="80"/>
        <v>0</v>
      </c>
      <c r="AL88" s="150">
        <f t="shared" si="84"/>
        <v>0</v>
      </c>
      <c r="AM88" s="150">
        <f t="shared" si="69"/>
        <v>0</v>
      </c>
      <c r="AN88" s="151">
        <f t="shared" si="70"/>
        <v>0</v>
      </c>
    </row>
    <row r="89" spans="2:40" ht="16.5" customHeight="1" x14ac:dyDescent="0.35">
      <c r="B89" s="158" t="s">
        <v>127</v>
      </c>
      <c r="C89" s="159" t="s">
        <v>367</v>
      </c>
      <c r="D89" s="109">
        <v>0</v>
      </c>
      <c r="E89" s="109">
        <v>0</v>
      </c>
      <c r="F89" s="109">
        <v>0</v>
      </c>
      <c r="G89" s="109">
        <v>3500107</v>
      </c>
      <c r="H89" s="109">
        <v>0</v>
      </c>
      <c r="I89" s="109">
        <v>0</v>
      </c>
      <c r="J89" s="109">
        <v>0</v>
      </c>
      <c r="K89" s="113">
        <v>1822560.3</v>
      </c>
      <c r="L89" s="109">
        <v>0</v>
      </c>
      <c r="M89" s="109">
        <v>0</v>
      </c>
      <c r="N89" s="109">
        <v>0</v>
      </c>
      <c r="O89" s="113">
        <v>1350000</v>
      </c>
      <c r="P89" s="109">
        <v>0</v>
      </c>
      <c r="Q89" s="109">
        <v>0</v>
      </c>
      <c r="R89" s="109">
        <v>0</v>
      </c>
      <c r="S89" s="113">
        <v>0</v>
      </c>
      <c r="T89" s="113">
        <v>0</v>
      </c>
      <c r="U89" s="109">
        <v>0</v>
      </c>
      <c r="V89" s="109">
        <v>0</v>
      </c>
      <c r="W89" s="109">
        <v>0</v>
      </c>
      <c r="X89" s="109">
        <v>0</v>
      </c>
      <c r="Y89" s="113">
        <v>610144.80000000005</v>
      </c>
      <c r="Z89" s="109">
        <v>107570</v>
      </c>
      <c r="AA89" s="113">
        <v>910145</v>
      </c>
      <c r="AB89" s="109">
        <v>1743110</v>
      </c>
      <c r="AC89" s="113">
        <v>0</v>
      </c>
      <c r="AD89" s="113">
        <v>471000</v>
      </c>
      <c r="AE89" s="148"/>
      <c r="AG89" s="158" t="s">
        <v>127</v>
      </c>
      <c r="AH89" s="159" t="s">
        <v>367</v>
      </c>
      <c r="AI89" s="149">
        <f t="shared" si="67"/>
        <v>3500107</v>
      </c>
      <c r="AJ89" s="149">
        <f t="shared" si="68"/>
        <v>1822560.3</v>
      </c>
      <c r="AK89" s="150">
        <f>L89+M89+N89+O89</f>
        <v>1350000</v>
      </c>
      <c r="AL89" s="150">
        <f t="shared" si="84"/>
        <v>0</v>
      </c>
      <c r="AM89" s="150">
        <f t="shared" si="69"/>
        <v>0</v>
      </c>
      <c r="AN89" s="151">
        <f t="shared" si="70"/>
        <v>1627859.8</v>
      </c>
    </row>
    <row r="90" spans="2:40" ht="16.5" customHeight="1" x14ac:dyDescent="0.35">
      <c r="B90" s="158" t="s">
        <v>128</v>
      </c>
      <c r="C90" s="159" t="s">
        <v>297</v>
      </c>
      <c r="D90" s="109">
        <v>160154.92488000006</v>
      </c>
      <c r="E90" s="109">
        <v>1495568.1412799999</v>
      </c>
      <c r="F90" s="109">
        <v>779546</v>
      </c>
      <c r="G90" s="109">
        <v>1254296.2970399999</v>
      </c>
      <c r="H90" s="109">
        <v>1504341.1529420002</v>
      </c>
      <c r="I90" s="109">
        <v>985848.2</v>
      </c>
      <c r="J90" s="109">
        <v>703875.22928999993</v>
      </c>
      <c r="K90" s="113">
        <v>-790337.5</v>
      </c>
      <c r="L90" s="109">
        <v>-186039.69866000011</v>
      </c>
      <c r="M90" s="109">
        <v>101961.12442999997</v>
      </c>
      <c r="N90" s="109">
        <v>2242847.2625249997</v>
      </c>
      <c r="O90" s="113">
        <v>701427.44</v>
      </c>
      <c r="P90" s="109">
        <v>-71368.74245000002</v>
      </c>
      <c r="Q90" s="109">
        <v>-50585.904330000281</v>
      </c>
      <c r="R90" s="109">
        <v>1515657.1022400004</v>
      </c>
      <c r="S90" s="113">
        <v>1757522.9500000002</v>
      </c>
      <c r="T90" s="113">
        <v>-220366.49</v>
      </c>
      <c r="U90" s="109">
        <v>-699694.33782000002</v>
      </c>
      <c r="V90" s="109">
        <v>785848.93542400002</v>
      </c>
      <c r="W90" s="109">
        <v>-228326.83239699993</v>
      </c>
      <c r="X90" s="109">
        <v>-125891.17240550008</v>
      </c>
      <c r="Y90" s="113">
        <v>-236542.07089899993</v>
      </c>
      <c r="Z90" s="109">
        <v>745654</v>
      </c>
      <c r="AA90" s="113">
        <v>595460</v>
      </c>
      <c r="AB90" s="109">
        <v>-876104.8</v>
      </c>
      <c r="AC90" s="113">
        <v>-2504174.7999999998</v>
      </c>
      <c r="AD90" s="113">
        <v>-1843294.7999999998</v>
      </c>
      <c r="AE90" s="148"/>
      <c r="AG90" s="158" t="s">
        <v>128</v>
      </c>
      <c r="AH90" s="159" t="s">
        <v>297</v>
      </c>
      <c r="AI90" s="149">
        <f t="shared" si="67"/>
        <v>3689565.3631999996</v>
      </c>
      <c r="AJ90" s="149">
        <f t="shared" si="68"/>
        <v>2403727.0822320003</v>
      </c>
      <c r="AK90" s="150">
        <f t="shared" si="80"/>
        <v>2860196.1282949992</v>
      </c>
      <c r="AL90" s="150">
        <f t="shared" si="84"/>
        <v>3151225.40546</v>
      </c>
      <c r="AM90" s="150">
        <f t="shared" si="69"/>
        <v>-362538.72479299991</v>
      </c>
      <c r="AN90" s="151">
        <f t="shared" si="70"/>
        <v>978680.75669549999</v>
      </c>
    </row>
    <row r="91" spans="2:40" ht="16.5" customHeight="1" x14ac:dyDescent="0.35">
      <c r="B91" s="158" t="s">
        <v>129</v>
      </c>
      <c r="C91" s="159" t="s">
        <v>298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13">
        <v>0</v>
      </c>
      <c r="L91" s="109">
        <v>0</v>
      </c>
      <c r="M91" s="109">
        <v>0</v>
      </c>
      <c r="N91" s="109">
        <v>0</v>
      </c>
      <c r="O91" s="113">
        <v>0</v>
      </c>
      <c r="P91" s="109">
        <v>0</v>
      </c>
      <c r="Q91" s="109">
        <v>0</v>
      </c>
      <c r="R91" s="109">
        <v>0</v>
      </c>
      <c r="S91" s="113">
        <v>0</v>
      </c>
      <c r="T91" s="113">
        <v>0</v>
      </c>
      <c r="U91" s="109">
        <v>0</v>
      </c>
      <c r="V91" s="109">
        <v>0</v>
      </c>
      <c r="W91" s="109">
        <v>0</v>
      </c>
      <c r="X91" s="109">
        <v>0</v>
      </c>
      <c r="Y91" s="113">
        <v>0</v>
      </c>
      <c r="Z91" s="109">
        <v>0</v>
      </c>
      <c r="AA91" s="113">
        <v>0</v>
      </c>
      <c r="AB91" s="109">
        <v>0</v>
      </c>
      <c r="AC91" s="113">
        <v>0</v>
      </c>
      <c r="AD91" s="113">
        <v>0</v>
      </c>
      <c r="AE91" s="148"/>
      <c r="AG91" s="158" t="s">
        <v>129</v>
      </c>
      <c r="AH91" s="159" t="s">
        <v>298</v>
      </c>
      <c r="AI91" s="149">
        <f t="shared" si="67"/>
        <v>0</v>
      </c>
      <c r="AJ91" s="149">
        <f t="shared" si="68"/>
        <v>0</v>
      </c>
      <c r="AK91" s="150">
        <f t="shared" si="80"/>
        <v>0</v>
      </c>
      <c r="AL91" s="150">
        <f t="shared" si="84"/>
        <v>0</v>
      </c>
      <c r="AM91" s="150">
        <f t="shared" si="69"/>
        <v>0</v>
      </c>
      <c r="AN91" s="151">
        <f t="shared" si="70"/>
        <v>0</v>
      </c>
    </row>
    <row r="92" spans="2:40" ht="16.5" customHeight="1" x14ac:dyDescent="0.35">
      <c r="B92" s="158" t="s">
        <v>130</v>
      </c>
      <c r="C92" s="159" t="s">
        <v>364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13">
        <v>0</v>
      </c>
      <c r="L92" s="109">
        <v>0</v>
      </c>
      <c r="M92" s="109">
        <v>0</v>
      </c>
      <c r="N92" s="109">
        <v>0</v>
      </c>
      <c r="O92" s="113">
        <v>0</v>
      </c>
      <c r="P92" s="109">
        <v>0</v>
      </c>
      <c r="Q92" s="109">
        <v>0</v>
      </c>
      <c r="R92" s="109">
        <v>0</v>
      </c>
      <c r="S92" s="113">
        <v>0</v>
      </c>
      <c r="T92" s="113">
        <v>0</v>
      </c>
      <c r="U92" s="109">
        <v>0</v>
      </c>
      <c r="V92" s="109">
        <v>0</v>
      </c>
      <c r="W92" s="109">
        <v>0</v>
      </c>
      <c r="X92" s="109">
        <v>0</v>
      </c>
      <c r="Y92" s="113">
        <v>0</v>
      </c>
      <c r="Z92" s="109">
        <v>0</v>
      </c>
      <c r="AA92" s="113">
        <v>0</v>
      </c>
      <c r="AB92" s="109">
        <v>0</v>
      </c>
      <c r="AC92" s="113">
        <v>0</v>
      </c>
      <c r="AD92" s="113">
        <v>0</v>
      </c>
      <c r="AE92" s="148"/>
      <c r="AG92" s="158" t="s">
        <v>130</v>
      </c>
      <c r="AH92" s="159" t="s">
        <v>364</v>
      </c>
      <c r="AI92" s="149">
        <f t="shared" si="67"/>
        <v>0</v>
      </c>
      <c r="AJ92" s="149">
        <f t="shared" si="68"/>
        <v>0</v>
      </c>
      <c r="AK92" s="150">
        <f t="shared" si="80"/>
        <v>0</v>
      </c>
      <c r="AL92" s="150">
        <f t="shared" si="84"/>
        <v>0</v>
      </c>
      <c r="AM92" s="150">
        <f t="shared" si="69"/>
        <v>0</v>
      </c>
      <c r="AN92" s="151">
        <f t="shared" si="70"/>
        <v>0</v>
      </c>
    </row>
    <row r="93" spans="2:40" ht="16.5" customHeight="1" x14ac:dyDescent="0.35">
      <c r="B93" s="158" t="s">
        <v>131</v>
      </c>
      <c r="C93" s="159" t="s">
        <v>369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13">
        <v>0</v>
      </c>
      <c r="L93" s="109">
        <v>0</v>
      </c>
      <c r="M93" s="109">
        <v>0</v>
      </c>
      <c r="N93" s="109">
        <v>0</v>
      </c>
      <c r="O93" s="113">
        <v>0</v>
      </c>
      <c r="P93" s="109">
        <v>0</v>
      </c>
      <c r="Q93" s="109">
        <v>0</v>
      </c>
      <c r="R93" s="109">
        <v>0</v>
      </c>
      <c r="S93" s="113">
        <v>0</v>
      </c>
      <c r="T93" s="113">
        <v>0</v>
      </c>
      <c r="U93" s="109">
        <v>0</v>
      </c>
      <c r="V93" s="109">
        <v>0</v>
      </c>
      <c r="W93" s="109">
        <v>0</v>
      </c>
      <c r="X93" s="109">
        <v>0</v>
      </c>
      <c r="Y93" s="113">
        <v>0</v>
      </c>
      <c r="Z93" s="109">
        <v>0</v>
      </c>
      <c r="AA93" s="113">
        <v>0</v>
      </c>
      <c r="AB93" s="109">
        <v>0</v>
      </c>
      <c r="AC93" s="113">
        <v>0</v>
      </c>
      <c r="AD93" s="113">
        <v>0</v>
      </c>
      <c r="AE93" s="148"/>
      <c r="AG93" s="158" t="s">
        <v>131</v>
      </c>
      <c r="AH93" s="159" t="s">
        <v>369</v>
      </c>
      <c r="AI93" s="149">
        <f t="shared" si="67"/>
        <v>0</v>
      </c>
      <c r="AJ93" s="149">
        <f t="shared" si="68"/>
        <v>0</v>
      </c>
      <c r="AK93" s="150">
        <f t="shared" si="80"/>
        <v>0</v>
      </c>
      <c r="AL93" s="150">
        <f t="shared" si="84"/>
        <v>0</v>
      </c>
      <c r="AM93" s="150">
        <f t="shared" si="69"/>
        <v>0</v>
      </c>
      <c r="AN93" s="151">
        <f t="shared" si="70"/>
        <v>0</v>
      </c>
    </row>
    <row r="94" spans="2:40" ht="16.5" customHeight="1" thickBot="1" x14ac:dyDescent="0.4">
      <c r="B94" s="161" t="s">
        <v>132</v>
      </c>
      <c r="C94" s="162" t="s">
        <v>377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  <c r="I94" s="163">
        <v>0</v>
      </c>
      <c r="J94" s="163">
        <v>0</v>
      </c>
      <c r="K94" s="164">
        <v>0</v>
      </c>
      <c r="L94" s="163">
        <v>0</v>
      </c>
      <c r="M94" s="163">
        <v>0</v>
      </c>
      <c r="N94" s="163">
        <v>0</v>
      </c>
      <c r="O94" s="164">
        <v>0</v>
      </c>
      <c r="P94" s="163">
        <v>0</v>
      </c>
      <c r="Q94" s="163">
        <v>0</v>
      </c>
      <c r="R94" s="163">
        <v>0</v>
      </c>
      <c r="S94" s="164">
        <v>0</v>
      </c>
      <c r="T94" s="164">
        <v>0</v>
      </c>
      <c r="U94" s="163">
        <v>0</v>
      </c>
      <c r="V94" s="163">
        <v>0</v>
      </c>
      <c r="W94" s="163">
        <v>0</v>
      </c>
      <c r="X94" s="163">
        <v>0</v>
      </c>
      <c r="Y94" s="164">
        <v>0</v>
      </c>
      <c r="Z94" s="163">
        <v>0</v>
      </c>
      <c r="AA94" s="164">
        <v>0</v>
      </c>
      <c r="AB94" s="163">
        <v>0</v>
      </c>
      <c r="AC94" s="164">
        <v>0</v>
      </c>
      <c r="AD94" s="164">
        <v>0</v>
      </c>
      <c r="AE94" s="165"/>
      <c r="AG94" s="161" t="s">
        <v>132</v>
      </c>
      <c r="AH94" s="162" t="s">
        <v>377</v>
      </c>
      <c r="AI94" s="166">
        <f t="shared" si="67"/>
        <v>0</v>
      </c>
      <c r="AJ94" s="166">
        <f t="shared" si="68"/>
        <v>0</v>
      </c>
      <c r="AK94" s="167">
        <f t="shared" si="80"/>
        <v>0</v>
      </c>
      <c r="AL94" s="167">
        <f t="shared" si="84"/>
        <v>0</v>
      </c>
      <c r="AM94" s="167">
        <f t="shared" si="69"/>
        <v>0</v>
      </c>
      <c r="AN94" s="168">
        <f t="shared" si="70"/>
        <v>0</v>
      </c>
    </row>
    <row r="95" spans="2:40" ht="20" customHeight="1" x14ac:dyDescent="0.35">
      <c r="B95" s="169"/>
      <c r="C95" s="170"/>
      <c r="AG95" s="169"/>
      <c r="AH95" s="170"/>
    </row>
    <row r="96" spans="2:40" ht="20" customHeight="1" x14ac:dyDescent="0.35">
      <c r="B96" s="171"/>
      <c r="C96" s="172"/>
      <c r="AG96" s="171"/>
      <c r="AH96" s="172"/>
    </row>
  </sheetData>
  <mergeCells count="23">
    <mergeCell ref="R1:T1"/>
    <mergeCell ref="AJ1:AN1"/>
    <mergeCell ref="AM2:AM3"/>
    <mergeCell ref="B1:G1"/>
    <mergeCell ref="AL2:AL3"/>
    <mergeCell ref="AJ2:AJ3"/>
    <mergeCell ref="AK2:AK3"/>
    <mergeCell ref="AI2:AI3"/>
    <mergeCell ref="B2:B3"/>
    <mergeCell ref="C2:C3"/>
    <mergeCell ref="J1:K1"/>
    <mergeCell ref="N1:O1"/>
    <mergeCell ref="U1:W1"/>
    <mergeCell ref="D2:G2"/>
    <mergeCell ref="H2:K2"/>
    <mergeCell ref="AH2:AH3"/>
    <mergeCell ref="AN2:AN3"/>
    <mergeCell ref="L2:O2"/>
    <mergeCell ref="P2:S2"/>
    <mergeCell ref="X2:AA2"/>
    <mergeCell ref="AG2:AG3"/>
    <mergeCell ref="T2:W2"/>
    <mergeCell ref="AB2:AE2"/>
  </mergeCells>
  <pageMargins left="0.45" right="0.45" top="0.6" bottom="0.5" header="0.3" footer="0.3"/>
  <pageSetup paperSize="5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Statement I_2023-12-12</vt:lpstr>
      <vt:lpstr>Table 1_Revenue_2023-12-12</vt:lpstr>
      <vt:lpstr>Table 2_Total Exp._2023-12-12</vt:lpstr>
      <vt:lpstr>Table 3_A and L_2023-12-12</vt:lpstr>
      <vt:lpstr>'Statement I_2023-12-12'!Print_Area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Teruhide Kanada</cp:lastModifiedBy>
  <cp:lastPrinted>2023-07-19T23:02:01Z</cp:lastPrinted>
  <dcterms:created xsi:type="dcterms:W3CDTF">2017-10-23T18:36:23Z</dcterms:created>
  <dcterms:modified xsi:type="dcterms:W3CDTF">2023-12-25T02:50:14Z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